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5" yWindow="3765" windowWidth="20520" windowHeight="4305" firstSheet="24" activeTab="24"/>
  </bookViews>
  <sheets>
    <sheet name="戻入" sheetId="38" state="hidden" r:id="rId1"/>
    <sheet name="支出伺" sheetId="37" state="hidden" r:id="rId2"/>
    <sheet name="内訳" sheetId="39" state="hidden" r:id="rId3"/>
    <sheet name="実績" sheetId="1" state="hidden" r:id="rId4"/>
    <sheet name="HP用（4月～6月）簡易verこれをHP公開" sheetId="45" state="hidden" r:id="rId5"/>
    <sheet name="HP用（7月～9月）簡易verこれをHP公開" sheetId="52" state="hidden" r:id="rId6"/>
    <sheet name="HP用（10月～12月）簡易verこれをHP公開" sheetId="53" state="hidden" r:id="rId7"/>
    <sheet name="HP用（1月～3月）簡易verこれをHP公開" sheetId="54" state="hidden" r:id="rId8"/>
    <sheet name="4月" sheetId="20" state="hidden" r:id="rId9"/>
    <sheet name="5月" sheetId="46" state="hidden" r:id="rId10"/>
    <sheet name="6月 " sheetId="47" state="hidden" r:id="rId11"/>
    <sheet name="7月" sheetId="48" state="hidden" r:id="rId12"/>
    <sheet name="8月" sheetId="49" state="hidden" r:id="rId13"/>
    <sheet name="9月" sheetId="50" state="hidden" r:id="rId14"/>
    <sheet name="10月" sheetId="55" state="hidden" r:id="rId15"/>
    <sheet name="11月" sheetId="56" state="hidden" r:id="rId16"/>
    <sheet name="12月 " sheetId="57" state="hidden" r:id="rId17"/>
    <sheet name="1月" sheetId="58" state="hidden" r:id="rId18"/>
    <sheet name="2月" sheetId="59" state="hidden" r:id="rId19"/>
    <sheet name="3月" sheetId="60" state="hidden" r:id="rId20"/>
    <sheet name="HP用（4月～6月）フルver" sheetId="42" state="hidden" r:id="rId21"/>
    <sheet name="HP用（7月～9月）" sheetId="51" state="hidden" r:id="rId22"/>
    <sheet name="HP用（10月～12月） " sheetId="61" state="hidden" r:id="rId23"/>
    <sheet name="HP用（1月～3月）" sheetId="62" state="hidden" r:id="rId24"/>
    <sheet name="HP用（4月～3月）簡易verこれをHP公開 " sheetId="3" r:id="rId25"/>
  </sheets>
  <definedNames>
    <definedName name="_xlnm._FilterDatabase" localSheetId="3" hidden="1">実績!$A$1:$AF$235</definedName>
    <definedName name="実績">OFFSET(実績!$A$2,,,COUNTA(実績!$A:$A)-1,COUNTA(実績!$1:$1)-1)</definedName>
    <definedName name="内訳">OFFSET(実績!$A$2,,,COUNTA(実績!$A:$A)-1,7)</definedName>
    <definedName name="_xlnm.Print_Area" localSheetId="3">実績!$A$1:$AC$296</definedName>
    <definedName name="_xlnm.Print_Titles" localSheetId="3">実績!$1:$1</definedName>
    <definedName name="_xlnm.Print_Area" localSheetId="8">'4月'!$A$1:$Q$35</definedName>
    <definedName name="_xlnm.Print_Area" localSheetId="1">支出伺!$A$1:$AI$66</definedName>
    <definedName name="_xlnm.Print_Area" localSheetId="0">戻入!$A$1:$AI$66</definedName>
    <definedName name="_xlnm.Print_Area" localSheetId="2">内訳!$B$1:$H$26</definedName>
    <definedName name="_xlnm.Print_Area" localSheetId="20">'HP用（4月～6月）フルver'!$A$1:$Q$38</definedName>
    <definedName name="_xlnm.Print_Area" localSheetId="4">'HP用（4月～6月）簡易verこれをHP公開'!$B$1:$P$28</definedName>
    <definedName name="_xlnm.Print_Area" localSheetId="9">'5月'!$A$1:$Q$35</definedName>
    <definedName name="_xlnm.Print_Area" localSheetId="10">'6月 '!$A$1:$Q$35</definedName>
    <definedName name="_xlnm.Print_Area" localSheetId="11">'7月'!$A$1:$Q$35</definedName>
    <definedName name="_xlnm.Print_Area" localSheetId="12">'8月'!$A$1:$Q$35</definedName>
    <definedName name="_xlnm.Print_Area" localSheetId="13">'9月'!$A$1:$Q$35</definedName>
    <definedName name="_xlnm.Print_Area" localSheetId="21">'HP用（7月～9月）'!$A$1:$Q$39</definedName>
    <definedName name="_xlnm.Print_Area" localSheetId="5">'HP用（7月～9月）簡易verこれをHP公開'!$B$1:$P$39</definedName>
    <definedName name="_xlnm.Print_Area" localSheetId="6">'HP用（10月～12月）簡易verこれをHP公開'!$B$1:$P$48</definedName>
    <definedName name="_xlnm.Print_Area" localSheetId="7">'HP用（1月～3月）簡易verこれをHP公開'!$B:$P</definedName>
    <definedName name="_xlnm.Print_Area" localSheetId="14">'10月'!$A$1:$Q$35</definedName>
    <definedName name="_xlnm.Print_Area" localSheetId="15">'11月'!$A$1:$Q$35</definedName>
    <definedName name="_xlnm.Print_Area" localSheetId="16">'12月 '!$A$1:$Q$35</definedName>
    <definedName name="_xlnm.Print_Area" localSheetId="17">'1月'!$A$1:$Q$34</definedName>
    <definedName name="_xlnm.Print_Area" localSheetId="18">'2月'!$A$1:$Q$35</definedName>
    <definedName name="_xlnm.Print_Area" localSheetId="19">'3月'!$A$1:$Q$35</definedName>
    <definedName name="_xlnm.Print_Area" localSheetId="22">'HP用（10月～12月） '!$A$1:$Q$43</definedName>
    <definedName name="_xlnm.Print_Area" localSheetId="23">'HP用（1月～3月）'!$A$1:$Q$55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ish0009</author>
  </authors>
  <commentList>
    <comment ref="AC2" authorId="0">
      <text>
        <r>
          <rPr>
            <b/>
            <sz val="9"/>
            <color indexed="81"/>
            <rFont val="ＭＳ Ｐゴシック"/>
          </rPr>
          <t>実績シートのNO.を入力</t>
        </r>
      </text>
    </comment>
  </commentList>
</comments>
</file>

<file path=xl/comments10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11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12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13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14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2.xml><?xml version="1.0" encoding="utf-8"?>
<comments xmlns="http://schemas.openxmlformats.org/spreadsheetml/2006/main">
  <authors>
    <author>ish0009</author>
  </authors>
  <commentList>
    <comment ref="AC2" authorId="0">
      <text>
        <r>
          <rPr>
            <sz val="9"/>
            <color indexed="81"/>
            <rFont val="ＭＳ Ｐゴシック"/>
          </rPr>
          <t xml:space="preserve">実績シートのNO.を入力
</t>
        </r>
      </text>
    </comment>
  </commentList>
</comments>
</file>

<file path=xl/comments3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4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5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6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7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8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comments9.xml><?xml version="1.0" encoding="utf-8"?>
<comments xmlns="http://schemas.openxmlformats.org/spreadsheetml/2006/main">
  <authors>
    <author>ish0009</author>
  </authors>
  <commentList>
    <comment ref="A6" authorId="0">
      <text>
        <r>
          <rPr>
            <sz val="9"/>
            <color indexed="81"/>
            <rFont val="ＭＳ Ｐゴシック"/>
          </rPr>
          <t xml:space="preserve">実績シートの№を
入力ください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<sst xmlns="http://schemas.openxmlformats.org/spreadsheetml/2006/main" xmlns:r="http://schemas.openxmlformats.org/officeDocument/2006/relationships" count="594" uniqueCount="594">
  <si>
    <t>～</t>
  </si>
  <si>
    <t>被爆78周年/2023年非核・平和行進原水禁運動激励</t>
    <rPh sb="11" eb="12">
      <t>ネン</t>
    </rPh>
    <rPh sb="21" eb="22">
      <t>キン</t>
    </rPh>
    <phoneticPr fontId="1"/>
  </si>
  <si>
    <t>近畿富山県人会創立130周年記念総会・懇談会</t>
    <rPh sb="0" eb="2">
      <t>キンキ</t>
    </rPh>
    <rPh sb="2" eb="7">
      <t>トヤマケンジンカイ</t>
    </rPh>
    <rPh sb="7" eb="9">
      <t>ソウリツ</t>
    </rPh>
    <rPh sb="12" eb="14">
      <t>シュウネン</t>
    </rPh>
    <rPh sb="14" eb="16">
      <t>キネン</t>
    </rPh>
    <rPh sb="16" eb="18">
      <t>ソウカイ</t>
    </rPh>
    <rPh sb="19" eb="21">
      <t>コンダン</t>
    </rPh>
    <rPh sb="21" eb="22">
      <t>カイ</t>
    </rPh>
    <phoneticPr fontId="1"/>
  </si>
  <si>
    <t>山本徹氏（富山県議会議長）全国都道府県議会議長会会長就任祝賀会会費</t>
    <rPh sb="0" eb="4">
      <t>ヤマモトトオルシ</t>
    </rPh>
    <rPh sb="5" eb="8">
      <t>トヤマケン</t>
    </rPh>
    <rPh sb="8" eb="12">
      <t>ギカイギチョウ</t>
    </rPh>
    <rPh sb="13" eb="19">
      <t>ゼンコクトドウフケン</t>
    </rPh>
    <rPh sb="19" eb="21">
      <t>ギカイ</t>
    </rPh>
    <rPh sb="21" eb="24">
      <t>ギチョウカイ</t>
    </rPh>
    <rPh sb="24" eb="26">
      <t>カイチョウ</t>
    </rPh>
    <rPh sb="26" eb="31">
      <t>シュウニンシュクガカイ</t>
    </rPh>
    <rPh sb="31" eb="33">
      <t>カイヒ</t>
    </rPh>
    <phoneticPr fontId="1"/>
  </si>
  <si>
    <t>いみず野農業協同組合との懇談会会費</t>
    <rPh sb="3" eb="4">
      <t>ノ</t>
    </rPh>
    <rPh sb="4" eb="6">
      <t>ノウギョウ</t>
    </rPh>
    <rPh sb="6" eb="8">
      <t>キョウドウ</t>
    </rPh>
    <rPh sb="8" eb="10">
      <t>クミアイ</t>
    </rPh>
    <rPh sb="12" eb="15">
      <t>コンダンカイ</t>
    </rPh>
    <rPh sb="15" eb="17">
      <t>カイヒ</t>
    </rPh>
    <phoneticPr fontId="1"/>
  </si>
  <si>
    <t>氏　名</t>
    <rPh sb="0" eb="1">
      <t>シ</t>
    </rPh>
    <rPh sb="2" eb="3">
      <t>メイ</t>
    </rPh>
    <phoneticPr fontId="1"/>
  </si>
  <si>
    <t>被爆77周年/2022年非核・平和行進原水禁運動激励</t>
    <rPh sb="11" eb="12">
      <t>ネン</t>
    </rPh>
    <rPh sb="21" eb="22">
      <t>キン</t>
    </rPh>
    <phoneticPr fontId="1"/>
  </si>
  <si>
    <t>富山国際会議場</t>
    <rPh sb="0" eb="7">
      <t>トヤマコクサイカイギジョウ</t>
    </rPh>
    <phoneticPr fontId="1"/>
  </si>
  <si>
    <t>支払確認</t>
    <rPh sb="0" eb="2">
      <t>シハライ</t>
    </rPh>
    <rPh sb="2" eb="4">
      <t>カクニン</t>
    </rPh>
    <phoneticPr fontId="1"/>
  </si>
  <si>
    <t>地域福祉課長（市長代理）</t>
    <rPh sb="0" eb="2">
      <t>チイキ</t>
    </rPh>
    <rPh sb="2" eb="5">
      <t>フクシカ</t>
    </rPh>
    <rPh sb="5" eb="6">
      <t>チョウ</t>
    </rPh>
    <phoneticPr fontId="1"/>
  </si>
  <si>
    <t>入金方法</t>
    <rPh sb="0" eb="2">
      <t>ニュウキン</t>
    </rPh>
    <rPh sb="2" eb="3">
      <t>カタ</t>
    </rPh>
    <rPh sb="3" eb="4">
      <t>ホウ</t>
    </rPh>
    <phoneticPr fontId="1"/>
  </si>
  <si>
    <t>戻入年月日</t>
    <rPh sb="0" eb="2">
      <t>モドシイレ</t>
    </rPh>
    <rPh sb="2" eb="5">
      <t>ネンガッピ</t>
    </rPh>
    <phoneticPr fontId="1"/>
  </si>
  <si>
    <t>春の叙勲アレンジ花</t>
  </si>
  <si>
    <t>副　市　長</t>
    <rPh sb="0" eb="1">
      <t>フク</t>
    </rPh>
    <rPh sb="2" eb="3">
      <t>シ</t>
    </rPh>
    <rPh sb="4" eb="5">
      <t>チョウ</t>
    </rPh>
    <phoneticPr fontId="1"/>
  </si>
  <si>
    <t>月合計
(開催日時）</t>
    <rPh sb="0" eb="1">
      <t>ツキ</t>
    </rPh>
    <rPh sb="1" eb="3">
      <t>ゴウケイ</t>
    </rPh>
    <rPh sb="5" eb="7">
      <t>カイサイ</t>
    </rPh>
    <rPh sb="7" eb="9">
      <t>ニチジ</t>
    </rPh>
    <phoneticPr fontId="1"/>
  </si>
  <si>
    <t>支払年月日</t>
    <rPh sb="0" eb="2">
      <t>シハライ</t>
    </rPh>
    <rPh sb="2" eb="5">
      <t>ネンガッピ</t>
    </rPh>
    <phoneticPr fontId="1"/>
  </si>
  <si>
    <t>市長</t>
    <rPh sb="0" eb="2">
      <t>シチョウ</t>
    </rPh>
    <phoneticPr fontId="1"/>
  </si>
  <si>
    <t>市長ほか</t>
    <rPh sb="0" eb="2">
      <t>シチョウ</t>
    </rPh>
    <phoneticPr fontId="1"/>
  </si>
  <si>
    <t>住　所</t>
    <rPh sb="0" eb="1">
      <t>ジュウ</t>
    </rPh>
    <rPh sb="2" eb="3">
      <t>ショ</t>
    </rPh>
    <phoneticPr fontId="1"/>
  </si>
  <si>
    <t>３月分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</si>
  <si>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支払方法</t>
    <rPh sb="0" eb="1">
      <t>ササ</t>
    </rPh>
    <rPh sb="1" eb="2">
      <t>バライ</t>
    </rPh>
    <rPh sb="2" eb="3">
      <t>カタ</t>
    </rPh>
    <rPh sb="3" eb="4">
      <t>ホウ</t>
    </rPh>
    <phoneticPr fontId="1"/>
  </si>
  <si>
    <t>２月</t>
  </si>
  <si>
    <t>全国都道府県議会議長会会長就任祝賀会会費</t>
  </si>
  <si>
    <t>支払方法</t>
    <rPh sb="0" eb="2">
      <t>シハラ</t>
    </rPh>
    <rPh sb="2" eb="4">
      <t>ホウホウ</t>
    </rPh>
    <phoneticPr fontId="1"/>
  </si>
  <si>
    <t>2023年原水爆禁止国民平和大行進激励</t>
  </si>
  <si>
    <t>日　　　時</t>
    <rPh sb="0" eb="1">
      <t>ヒ</t>
    </rPh>
    <rPh sb="4" eb="5">
      <t>ジ</t>
    </rPh>
    <phoneticPr fontId="1"/>
  </si>
  <si>
    <t>中元（かまぼこ詰合わせ）</t>
    <rPh sb="0" eb="2">
      <t>チュウゲン</t>
    </rPh>
    <rPh sb="7" eb="9">
      <t>ツメア</t>
    </rPh>
    <phoneticPr fontId="1"/>
  </si>
  <si>
    <t>東海北陸都市教育長協議会定期総会祝花</t>
  </si>
  <si>
    <t>合計</t>
  </si>
  <si>
    <t>新湊曳山まつり会食会</t>
  </si>
  <si>
    <t>〈備考〉</t>
    <rPh sb="1" eb="3">
      <t>ビコウ</t>
    </rPh>
    <phoneticPr fontId="1"/>
  </si>
  <si>
    <t>(会議・懇談会費)</t>
    <rPh sb="1" eb="3">
      <t>カイギ</t>
    </rPh>
    <rPh sb="4" eb="6">
      <t>コンダン</t>
    </rPh>
    <rPh sb="6" eb="8">
      <t>カイヒ</t>
    </rPh>
    <phoneticPr fontId="1"/>
  </si>
  <si>
    <t>総務課長（市長代理）</t>
    <rPh sb="0" eb="3">
      <t>ソウムカ</t>
    </rPh>
    <rPh sb="5" eb="7">
      <t>シチョウ</t>
    </rPh>
    <rPh sb="7" eb="9">
      <t>ダイリ</t>
    </rPh>
    <phoneticPr fontId="1"/>
  </si>
  <si>
    <t>福祉保健部次長（市長代理）</t>
    <rPh sb="0" eb="2">
      <t>フクシ</t>
    </rPh>
    <rPh sb="2" eb="4">
      <t>ホケン</t>
    </rPh>
    <rPh sb="4" eb="5">
      <t>ブ</t>
    </rPh>
    <rPh sb="5" eb="7">
      <t>ジチョウ</t>
    </rPh>
    <rPh sb="8" eb="10">
      <t>シチョウ</t>
    </rPh>
    <rPh sb="10" eb="12">
      <t>ダイリ</t>
    </rPh>
    <phoneticPr fontId="1"/>
  </si>
  <si>
    <t>秘　書　係</t>
    <rPh sb="0" eb="1">
      <t>ヒ</t>
    </rPh>
    <rPh sb="2" eb="3">
      <t>ショ</t>
    </rPh>
    <rPh sb="4" eb="5">
      <t>カカ</t>
    </rPh>
    <phoneticPr fontId="1"/>
  </si>
  <si>
    <t>イタリア大使館貿易促進部</t>
    <rPh sb="4" eb="7">
      <t>タイシカン</t>
    </rPh>
    <rPh sb="7" eb="9">
      <t>ボウエキ</t>
    </rPh>
    <rPh sb="9" eb="12">
      <t>ソクシンブ</t>
    </rPh>
    <phoneticPr fontId="1"/>
  </si>
  <si>
    <t>市　　長</t>
    <rPh sb="0" eb="1">
      <t>シ</t>
    </rPh>
    <rPh sb="3" eb="4">
      <t>チョウ</t>
    </rPh>
    <phoneticPr fontId="1"/>
  </si>
  <si>
    <t>合計</t>
    <rPh sb="0" eb="2">
      <t>ゴウケイ</t>
    </rPh>
    <phoneticPr fontId="1"/>
  </si>
  <si>
    <t>映画「祝日」試写会スタンド花</t>
    <rPh sb="3" eb="5">
      <t>シュクジツ</t>
    </rPh>
    <rPh sb="6" eb="9">
      <t>シシャカイ</t>
    </rPh>
    <phoneticPr fontId="1"/>
  </si>
  <si>
    <t>(香典)</t>
    <rPh sb="1" eb="3">
      <t>コウデン</t>
    </rPh>
    <phoneticPr fontId="1"/>
  </si>
  <si>
    <t>(祝儀、寸志、激励）</t>
    <rPh sb="1" eb="3">
      <t>シュウギ</t>
    </rPh>
    <rPh sb="4" eb="6">
      <t>スンシ</t>
    </rPh>
    <rPh sb="7" eb="9">
      <t>ゲキレイ</t>
    </rPh>
    <phoneticPr fontId="1"/>
  </si>
  <si>
    <t>ジーコ氏との懇談会会費</t>
    <rPh sb="3" eb="4">
      <t>シ</t>
    </rPh>
    <rPh sb="6" eb="9">
      <t>コンダンカイ</t>
    </rPh>
    <rPh sb="9" eb="11">
      <t>カイヒ</t>
    </rPh>
    <phoneticPr fontId="1"/>
  </si>
  <si>
    <t>秘書係</t>
    <rPh sb="0" eb="2">
      <t>ヒショ</t>
    </rPh>
    <rPh sb="2" eb="3">
      <t>カカ</t>
    </rPh>
    <phoneticPr fontId="1"/>
  </si>
  <si>
    <t>射水市管工事業協同組合創立50周年記念祝賀会祝花</t>
    <rPh sb="0" eb="3">
      <t>イミズシ</t>
    </rPh>
    <rPh sb="3" eb="7">
      <t>カンコウジギョウ</t>
    </rPh>
    <rPh sb="7" eb="9">
      <t>キョウドウ</t>
    </rPh>
    <rPh sb="9" eb="11">
      <t>クミアイ</t>
    </rPh>
    <rPh sb="11" eb="13">
      <t>ソウリツ</t>
    </rPh>
    <rPh sb="15" eb="17">
      <t>シュウネン</t>
    </rPh>
    <rPh sb="17" eb="22">
      <t>キネンシュクガカイ</t>
    </rPh>
    <phoneticPr fontId="1"/>
  </si>
  <si>
    <t>１月</t>
  </si>
  <si>
    <t>(慶弔用供花等)</t>
    <rPh sb="1" eb="3">
      <t>ケイチョウ</t>
    </rPh>
    <rPh sb="3" eb="4">
      <t>ヨウ</t>
    </rPh>
    <rPh sb="4" eb="6">
      <t>キョウカ</t>
    </rPh>
    <rPh sb="6" eb="7">
      <t>トウ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</si>
  <si>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</si>
  <si>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叙勲受章祝酒（谷口繁氏、島田重太郎氏）</t>
    <rPh sb="4" eb="5">
      <t>イワイ</t>
    </rPh>
    <rPh sb="5" eb="6">
      <t>サケ</t>
    </rPh>
    <rPh sb="7" eb="9">
      <t>タニグチ</t>
    </rPh>
    <rPh sb="9" eb="10">
      <t>シゲル</t>
    </rPh>
    <rPh sb="10" eb="11">
      <t>シ</t>
    </rPh>
    <rPh sb="12" eb="14">
      <t>シマダ</t>
    </rPh>
    <rPh sb="14" eb="17">
      <t>ジュウタロウ</t>
    </rPh>
    <rPh sb="17" eb="18">
      <t>シ</t>
    </rPh>
    <phoneticPr fontId="1"/>
  </si>
  <si>
    <t>場所</t>
    <rPh sb="0" eb="2">
      <t>バショ</t>
    </rPh>
    <phoneticPr fontId="1"/>
  </si>
  <si>
    <t>戻入決定額</t>
    <rPh sb="0" eb="2">
      <t>モドシイレ</t>
    </rPh>
    <rPh sb="2" eb="4">
      <t>ケッテイ</t>
    </rPh>
    <rPh sb="4" eb="5">
      <t>ガク</t>
    </rPh>
    <phoneticPr fontId="1"/>
  </si>
  <si>
    <t>ホテル京阪京橋グランデ
渋谷エクセルホテル東急</t>
    <rPh sb="3" eb="5">
      <t>ケイハン</t>
    </rPh>
    <rPh sb="5" eb="7">
      <t>キョウバシ</t>
    </rPh>
    <rPh sb="12" eb="14">
      <t>シブヤ</t>
    </rPh>
    <rPh sb="21" eb="23">
      <t>トウキュウ</t>
    </rPh>
    <phoneticPr fontId="1"/>
  </si>
  <si>
    <t>支払決定額</t>
    <rPh sb="0" eb="2">
      <t>シハラ</t>
    </rPh>
    <rPh sb="2" eb="4">
      <t>ケッテイ</t>
    </rPh>
    <rPh sb="4" eb="5">
      <t>ガク</t>
    </rPh>
    <phoneticPr fontId="1"/>
  </si>
  <si>
    <t>いみず野農業協同組合、全農との懇談会会費</t>
  </si>
  <si>
    <t>曜日</t>
    <rPh sb="0" eb="2">
      <t>ヨウビ</t>
    </rPh>
    <phoneticPr fontId="1"/>
  </si>
  <si>
    <t>出席者</t>
    <rPh sb="0" eb="3">
      <t>シュッセキシャ</t>
    </rPh>
    <phoneticPr fontId="1"/>
  </si>
  <si>
    <t>単　　　価</t>
    <rPh sb="0" eb="1">
      <t>タン</t>
    </rPh>
    <rPh sb="4" eb="5">
      <t>アタイ</t>
    </rPh>
    <phoneticPr fontId="1"/>
  </si>
  <si>
    <t>数量</t>
    <rPh sb="0" eb="2">
      <t>スウリョウ</t>
    </rPh>
    <phoneticPr fontId="1"/>
  </si>
  <si>
    <t>日本商工会議所青年部第43回北陸信越ブロック大会射水大会祝花</t>
    <rPh sb="0" eb="7">
      <t>ニホンショウコウカイギショ</t>
    </rPh>
    <rPh sb="7" eb="10">
      <t>セイネンブ</t>
    </rPh>
    <rPh sb="10" eb="11">
      <t>ダイ</t>
    </rPh>
    <rPh sb="13" eb="14">
      <t>カイ</t>
    </rPh>
    <rPh sb="14" eb="16">
      <t>ホクリク</t>
    </rPh>
    <rPh sb="16" eb="18">
      <t>シンエツ</t>
    </rPh>
    <rPh sb="22" eb="24">
      <t>タイカイ</t>
    </rPh>
    <rPh sb="24" eb="28">
      <t>イミズタイカイ</t>
    </rPh>
    <phoneticPr fontId="1"/>
  </si>
  <si>
    <t>単価</t>
    <rPh sb="0" eb="2">
      <t>タンカ</t>
    </rPh>
    <phoneticPr fontId="1"/>
  </si>
  <si>
    <t>支払先住所</t>
    <rPh sb="0" eb="2">
      <t>シハライ</t>
    </rPh>
    <rPh sb="2" eb="3">
      <t>サキ</t>
    </rPh>
    <rPh sb="3" eb="5">
      <t>ジュウショ</t>
    </rPh>
    <phoneticPr fontId="1"/>
  </si>
  <si>
    <t>支払先氏名</t>
    <rPh sb="0" eb="2">
      <t>シハライ</t>
    </rPh>
    <rPh sb="2" eb="3">
      <t>サキ</t>
    </rPh>
    <rPh sb="3" eb="5">
      <t>シメイ</t>
    </rPh>
    <phoneticPr fontId="1"/>
  </si>
  <si>
    <t>浅井地区戦没者招魂祭供物料</t>
    <rPh sb="0" eb="2">
      <t>アサイ</t>
    </rPh>
    <rPh sb="2" eb="4">
      <t>チク</t>
    </rPh>
    <rPh sb="4" eb="7">
      <t>センボツシャ</t>
    </rPh>
    <rPh sb="7" eb="9">
      <t>ショウコン</t>
    </rPh>
    <rPh sb="9" eb="10">
      <t>サイ</t>
    </rPh>
    <rPh sb="10" eb="13">
      <t>クモツリョウ</t>
    </rPh>
    <phoneticPr fontId="1"/>
  </si>
  <si>
    <t>内容</t>
    <rPh sb="0" eb="2">
      <t>ナイヨウ</t>
    </rPh>
    <phoneticPr fontId="1"/>
  </si>
  <si>
    <t>教育長</t>
    <rPh sb="0" eb="3">
      <t>キョウイクチョウ</t>
    </rPh>
    <phoneticPr fontId="1"/>
  </si>
  <si>
    <t>海老江コミュニティセンター</t>
    <rPh sb="0" eb="3">
      <t>エビエ</t>
    </rPh>
    <phoneticPr fontId="1"/>
  </si>
  <si>
    <t>支払決定額</t>
    <rPh sb="0" eb="2">
      <t>シハライ</t>
    </rPh>
    <rPh sb="2" eb="4">
      <t>ケッテイ</t>
    </rPh>
    <rPh sb="4" eb="5">
      <t>ガク</t>
    </rPh>
    <phoneticPr fontId="1"/>
  </si>
  <si>
    <t xml:space="preserve">戻入予定額 </t>
    <rPh sb="0" eb="2">
      <t>モドシイレ</t>
    </rPh>
    <rPh sb="2" eb="4">
      <t>ヨテイ</t>
    </rPh>
    <rPh sb="4" eb="5">
      <t>ガク</t>
    </rPh>
    <phoneticPr fontId="1"/>
  </si>
  <si>
    <t>（備考）</t>
    <rPh sb="1" eb="3">
      <t>ビコウ</t>
    </rPh>
    <phoneticPr fontId="1"/>
  </si>
  <si>
    <t>全国青年市長会懇談会会費</t>
    <rPh sb="0" eb="2">
      <t>ゼンコク</t>
    </rPh>
    <rPh sb="2" eb="4">
      <t>セイネン</t>
    </rPh>
    <rPh sb="4" eb="7">
      <t>シチョウカイ</t>
    </rPh>
    <rPh sb="7" eb="10">
      <t>コンダンカイ</t>
    </rPh>
    <rPh sb="10" eb="12">
      <t>カイヒ</t>
    </rPh>
    <phoneticPr fontId="1"/>
  </si>
  <si>
    <t>東海富山県人会総会会費</t>
    <rPh sb="0" eb="2">
      <t>トウカイ</t>
    </rPh>
    <rPh sb="2" eb="4">
      <t>トヤマ</t>
    </rPh>
    <rPh sb="4" eb="7">
      <t>ケンジンカイ</t>
    </rPh>
    <rPh sb="7" eb="9">
      <t>ソウカイ</t>
    </rPh>
    <rPh sb="9" eb="11">
      <t>カイヒ</t>
    </rPh>
    <phoneticPr fontId="1"/>
  </si>
  <si>
    <t>１２月</t>
  </si>
  <si>
    <t>支払方法</t>
    <rPh sb="0" eb="2">
      <t>シハライ</t>
    </rPh>
    <rPh sb="2" eb="4">
      <t>ホウホウ</t>
    </rPh>
    <phoneticPr fontId="1"/>
  </si>
  <si>
    <t>令和５年度　交際費執行状況（４月～６月）</t>
    <rPh sb="0" eb="1">
      <t>レイ</t>
    </rPh>
    <rPh sb="3" eb="5">
      <t>ネンド</t>
    </rPh>
    <rPh sb="6" eb="9">
      <t>コウサイヒ</t>
    </rPh>
    <rPh sb="9" eb="11">
      <t>シッコウ</t>
    </rPh>
    <rPh sb="11" eb="13">
      <t>ジョウキョウ</t>
    </rPh>
    <rPh sb="15" eb="16">
      <t>ガツ</t>
    </rPh>
    <rPh sb="18" eb="19">
      <t>ガツ</t>
    </rPh>
    <phoneticPr fontId="1"/>
  </si>
  <si>
    <t>４月分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</si>
  <si>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藤川洋作氏・「出遭」出版記念祝賀会</t>
  </si>
  <si>
    <t>事由等</t>
    <rPh sb="0" eb="3">
      <t>ジユウトウ</t>
    </rPh>
    <phoneticPr fontId="1"/>
  </si>
  <si>
    <t>元小杉町収入役逝去香典</t>
    <rPh sb="0" eb="1">
      <t>モト</t>
    </rPh>
    <rPh sb="1" eb="4">
      <t>コスギマチ</t>
    </rPh>
    <rPh sb="4" eb="7">
      <t>シュウニュウヤク</t>
    </rPh>
    <rPh sb="7" eb="9">
      <t>セイキョ</t>
    </rPh>
    <rPh sb="9" eb="11">
      <t>コウデン</t>
    </rPh>
    <phoneticPr fontId="1"/>
  </si>
  <si>
    <t>開催日時</t>
    <rPh sb="0" eb="2">
      <t>カイサイ</t>
    </rPh>
    <rPh sb="2" eb="4">
      <t>ニチジ</t>
    </rPh>
    <phoneticPr fontId="1"/>
  </si>
  <si>
    <t>金額</t>
    <rPh sb="0" eb="2">
      <t>キンガク</t>
    </rPh>
    <phoneticPr fontId="1"/>
  </si>
  <si>
    <t>企画管理部長</t>
    <rPh sb="0" eb="2">
      <t>キカク</t>
    </rPh>
    <rPh sb="2" eb="5">
      <t>カンリブ</t>
    </rPh>
    <rPh sb="5" eb="6">
      <t>マサナガ</t>
    </rPh>
    <phoneticPr fontId="1"/>
  </si>
  <si>
    <t>国土交通副大臣就任祝花</t>
    <rPh sb="7" eb="9">
      <t>シュウニン</t>
    </rPh>
    <rPh sb="9" eb="10">
      <t>イワイ</t>
    </rPh>
    <rPh sb="10" eb="11">
      <t>ハナ</t>
    </rPh>
    <phoneticPr fontId="1"/>
  </si>
  <si>
    <t>大区分</t>
    <rPh sb="0" eb="1">
      <t>ダイ</t>
    </rPh>
    <rPh sb="1" eb="3">
      <t>クブン</t>
    </rPh>
    <phoneticPr fontId="1"/>
  </si>
  <si>
    <t>件　　　名</t>
    <rPh sb="0" eb="1">
      <t>ケン</t>
    </rPh>
    <rPh sb="4" eb="5">
      <t>メイ</t>
    </rPh>
    <phoneticPr fontId="1"/>
  </si>
  <si>
    <t>１１月分　　交際費支払明細書</t>
    <rPh sb="2" eb="3">
      <t>ガツ</t>
    </rPh>
    <rPh sb="3" eb="4">
      <t>ブン</t>
    </rPh>
    <rPh sb="6" eb="9">
      <t>コウサイヒ</t>
    </rPh>
    <rPh sb="9" eb="11">
      <t>シハライ</t>
    </rPh>
    <rPh sb="11" eb="14">
      <t>メイサイショ</t>
    </rPh>
    <phoneticPr fontId="1"/>
  </si>
  <si>
    <t>時間</t>
    <rPh sb="0" eb="2">
      <t>ジカン</t>
    </rPh>
    <phoneticPr fontId="1"/>
  </si>
  <si>
    <t>市内企業代表取締役社長葬儀生花代</t>
  </si>
  <si>
    <t>小区分</t>
    <rPh sb="0" eb="3">
      <t>ショウクブン</t>
    </rPh>
    <phoneticPr fontId="1"/>
  </si>
  <si>
    <t>令和５年北陸ブロック懇談会（北陸管内道路整備促進協会）会費</t>
    <rPh sb="0" eb="2">
      <t>レイワ</t>
    </rPh>
    <rPh sb="3" eb="4">
      <t>ネン</t>
    </rPh>
    <rPh sb="4" eb="6">
      <t>ホクリク</t>
    </rPh>
    <rPh sb="10" eb="13">
      <t>コンダンカイ</t>
    </rPh>
    <rPh sb="14" eb="18">
      <t>ホクリク</t>
    </rPh>
    <rPh sb="18" eb="22">
      <t>ドウロ</t>
    </rPh>
    <rPh sb="22" eb="26">
      <t>ソクシン</t>
    </rPh>
    <rPh sb="27" eb="29">
      <t>カイヒ</t>
    </rPh>
    <phoneticPr fontId="1"/>
  </si>
  <si>
    <t>秘書係長</t>
    <rPh sb="0" eb="2">
      <t>ヒショ</t>
    </rPh>
    <rPh sb="2" eb="4">
      <t>カカリチョウ</t>
    </rPh>
    <phoneticPr fontId="1"/>
  </si>
  <si>
    <t>入金の相手</t>
    <rPh sb="3" eb="5">
      <t>アイテ</t>
    </rPh>
    <phoneticPr fontId="1"/>
  </si>
  <si>
    <t>支払年月日</t>
    <rPh sb="0" eb="2">
      <t>シハラ</t>
    </rPh>
    <rPh sb="2" eb="5">
      <t>ネンガッピ</t>
    </rPh>
    <phoneticPr fontId="1"/>
  </si>
  <si>
    <t>市長</t>
  </si>
  <si>
    <t>(政策推進課長)</t>
    <rPh sb="1" eb="3">
      <t>セイサク</t>
    </rPh>
    <rPh sb="3" eb="5">
      <t>スイシン</t>
    </rPh>
    <rPh sb="5" eb="7">
      <t>カチョウ</t>
    </rPh>
    <phoneticPr fontId="1"/>
  </si>
  <si>
    <t>累計</t>
    <rPh sb="0" eb="2">
      <t>ルイケイ</t>
    </rPh>
    <phoneticPr fontId="1"/>
  </si>
  <si>
    <t>№</t>
  </si>
  <si>
    <t>日本商工会議所青年部第43回北陸信越ブロック大会射水大会祝花</t>
  </si>
  <si>
    <t>９月分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</si>
  <si>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出　席　者</t>
    <rPh sb="0" eb="1">
      <t>デ</t>
    </rPh>
    <rPh sb="2" eb="3">
      <t>セキ</t>
    </rPh>
    <rPh sb="4" eb="5">
      <t>シャ</t>
    </rPh>
    <phoneticPr fontId="1"/>
  </si>
  <si>
    <t>支　出　内　容</t>
    <rPh sb="0" eb="1">
      <t>シ</t>
    </rPh>
    <rPh sb="2" eb="3">
      <t>デ</t>
    </rPh>
    <rPh sb="4" eb="5">
      <t>ナイ</t>
    </rPh>
    <rPh sb="6" eb="7">
      <t>カタチ</t>
    </rPh>
    <phoneticPr fontId="1"/>
  </si>
  <si>
    <t>１月分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</si>
  <si>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No</t>
  </si>
  <si>
    <t>ウェスティンホテル大阪</t>
    <rPh sb="9" eb="11">
      <t>オオサカ</t>
    </rPh>
    <phoneticPr fontId="1"/>
  </si>
  <si>
    <t>政策推進課長</t>
    <rPh sb="0" eb="2">
      <t>セイサク</t>
    </rPh>
    <rPh sb="2" eb="4">
      <t>スイシン</t>
    </rPh>
    <rPh sb="4" eb="6">
      <t>カチョウ</t>
    </rPh>
    <phoneticPr fontId="1"/>
  </si>
  <si>
    <t>令和５年度　交際費執行状況（１月～３月）</t>
    <rPh sb="6" eb="9">
      <t>コウサイヒ</t>
    </rPh>
    <rPh sb="9" eb="11">
      <t>シッコウ</t>
    </rPh>
    <rPh sb="11" eb="13">
      <t>ジョウキョウ</t>
    </rPh>
    <rPh sb="15" eb="16">
      <t>ガツ</t>
    </rPh>
    <rPh sb="18" eb="19">
      <t>ガツ</t>
    </rPh>
    <phoneticPr fontId="1"/>
  </si>
  <si>
    <t>入金命令</t>
    <rPh sb="2" eb="4">
      <t>メイレイ</t>
    </rPh>
    <phoneticPr fontId="1"/>
  </si>
  <si>
    <t>映画「僕ラー」公開スタンド花</t>
    <rPh sb="0" eb="2">
      <t>エイガ</t>
    </rPh>
    <rPh sb="3" eb="4">
      <t>ボク</t>
    </rPh>
    <rPh sb="7" eb="9">
      <t>コウカイ</t>
    </rPh>
    <rPh sb="13" eb="14">
      <t>ハナ</t>
    </rPh>
    <phoneticPr fontId="1"/>
  </si>
  <si>
    <t>数　　　量</t>
    <rPh sb="0" eb="1">
      <t>カズ</t>
    </rPh>
    <rPh sb="4" eb="5">
      <t>リョウ</t>
    </rPh>
    <phoneticPr fontId="1"/>
  </si>
  <si>
    <t>入金確認</t>
    <rPh sb="2" eb="4">
      <t>カクニン</t>
    </rPh>
    <phoneticPr fontId="1"/>
  </si>
  <si>
    <t>高岡市伏木一宮1-2-18</t>
    <rPh sb="0" eb="3">
      <t>タカオ</t>
    </rPh>
    <rPh sb="3" eb="7">
      <t>フシキイ</t>
    </rPh>
    <phoneticPr fontId="1"/>
  </si>
  <si>
    <t>発　　議</t>
    <rPh sb="0" eb="1">
      <t>ハツ</t>
    </rPh>
    <rPh sb="3" eb="4">
      <t>ギ</t>
    </rPh>
    <phoneticPr fontId="1"/>
  </si>
  <si>
    <t>新湊曳山まつり会食会</t>
    <rPh sb="0" eb="2">
      <t>シンミナト</t>
    </rPh>
    <rPh sb="2" eb="4">
      <t>ヒキヤマ</t>
    </rPh>
    <rPh sb="7" eb="10">
      <t>カイショクカイ</t>
    </rPh>
    <phoneticPr fontId="1"/>
  </si>
  <si>
    <t>呉羽ハイツ</t>
    <rPh sb="0" eb="2">
      <t>クレハ</t>
    </rPh>
    <phoneticPr fontId="1"/>
  </si>
  <si>
    <t>近畿いみず会総会会費</t>
  </si>
  <si>
    <t>浅井地区戦没者招魂祭供物料</t>
  </si>
  <si>
    <t>整理番号</t>
    <rPh sb="0" eb="2">
      <t>セイリ</t>
    </rPh>
    <rPh sb="2" eb="4">
      <t>バンゴウ</t>
    </rPh>
    <phoneticPr fontId="1"/>
  </si>
  <si>
    <t xml:space="preserve">支出予定額 </t>
    <rPh sb="0" eb="2">
      <t>シシュツ</t>
    </rPh>
    <rPh sb="2" eb="4">
      <t>ヨテイ</t>
    </rPh>
    <rPh sb="4" eb="5">
      <t>ガク</t>
    </rPh>
    <phoneticPr fontId="1"/>
  </si>
  <si>
    <t>射水市管工事業協同組合創立50周年記念祝賀会祝花</t>
    <rPh sb="22" eb="23">
      <t>イワ</t>
    </rPh>
    <rPh sb="23" eb="24">
      <t>ハナ</t>
    </rPh>
    <phoneticPr fontId="1"/>
  </si>
  <si>
    <t>東海北陸都市教育長協議会定期総会スタンド花</t>
    <rPh sb="0" eb="2">
      <t>トウカイ</t>
    </rPh>
    <rPh sb="2" eb="4">
      <t>ホクリク</t>
    </rPh>
    <rPh sb="4" eb="6">
      <t>トシ</t>
    </rPh>
    <rPh sb="6" eb="8">
      <t>キョウイク</t>
    </rPh>
    <rPh sb="8" eb="9">
      <t>チョウ</t>
    </rPh>
    <rPh sb="9" eb="12">
      <t>キョウギカイ</t>
    </rPh>
    <rPh sb="12" eb="14">
      <t>テイキ</t>
    </rPh>
    <rPh sb="14" eb="16">
      <t>ソウカイ</t>
    </rPh>
    <rPh sb="20" eb="21">
      <t>バナ</t>
    </rPh>
    <phoneticPr fontId="1"/>
  </si>
  <si>
    <t>円</t>
    <rPh sb="0" eb="1">
      <t>エン</t>
    </rPh>
    <phoneticPr fontId="1"/>
  </si>
  <si>
    <t>作道校下忠魂碑奉賛会令和5年度招魂祭供物料</t>
    <rPh sb="0" eb="2">
      <t>ツクリミチ</t>
    </rPh>
    <rPh sb="2" eb="3">
      <t>コウ</t>
    </rPh>
    <rPh sb="3" eb="4">
      <t>シタ</t>
    </rPh>
    <rPh sb="4" eb="6">
      <t>チュウコン</t>
    </rPh>
    <rPh sb="6" eb="7">
      <t>ヒ</t>
    </rPh>
    <rPh sb="7" eb="10">
      <t>ホウサンカイ</t>
    </rPh>
    <rPh sb="10" eb="12">
      <t>レイワ</t>
    </rPh>
    <rPh sb="13" eb="15">
      <t>ネンド</t>
    </rPh>
    <rPh sb="15" eb="17">
      <t>ショウコン</t>
    </rPh>
    <rPh sb="17" eb="18">
      <t>サイ</t>
    </rPh>
    <rPh sb="18" eb="21">
      <t>クモツリョウ</t>
    </rPh>
    <phoneticPr fontId="1"/>
  </si>
  <si>
    <t>叙勲受賞祝賀会祝花</t>
    <rPh sb="0" eb="2">
      <t>ジョクン</t>
    </rPh>
    <rPh sb="2" eb="4">
      <t>ジュショウ</t>
    </rPh>
    <rPh sb="4" eb="7">
      <t>シュクガカイ</t>
    </rPh>
    <rPh sb="7" eb="8">
      <t>イワ</t>
    </rPh>
    <rPh sb="8" eb="9">
      <t>ハナ</t>
    </rPh>
    <phoneticPr fontId="1"/>
  </si>
  <si>
    <t>事　由　等</t>
    <rPh sb="0" eb="1">
      <t>コト</t>
    </rPh>
    <rPh sb="2" eb="3">
      <t>ヨシ</t>
    </rPh>
    <rPh sb="4" eb="5">
      <t>トウ</t>
    </rPh>
    <phoneticPr fontId="1"/>
  </si>
  <si>
    <t>支払の相手</t>
    <rPh sb="0" eb="2">
      <t>シハラ</t>
    </rPh>
    <rPh sb="3" eb="5">
      <t>アイテ</t>
    </rPh>
    <phoneticPr fontId="1"/>
  </si>
  <si>
    <t>フローラはなぞの善光寺店</t>
    <rPh sb="8" eb="12">
      <t>ゼンコウジテン</t>
    </rPh>
    <phoneticPr fontId="1"/>
  </si>
  <si>
    <t>場　　　所</t>
    <rPh sb="0" eb="1">
      <t>バ</t>
    </rPh>
    <rPh sb="4" eb="5">
      <t>ショ</t>
    </rPh>
    <phoneticPr fontId="1"/>
  </si>
  <si>
    <t>１２月</t>
    <rPh sb="2" eb="3">
      <t>ガツ</t>
    </rPh>
    <phoneticPr fontId="1"/>
  </si>
  <si>
    <t>企画管理部次長</t>
    <rPh sb="0" eb="2">
      <t>キカク</t>
    </rPh>
    <rPh sb="2" eb="5">
      <t>カンリブ</t>
    </rPh>
    <rPh sb="5" eb="7">
      <t>ジチョウ</t>
    </rPh>
    <phoneticPr fontId="1"/>
  </si>
  <si>
    <t>支払命令</t>
    <rPh sb="0" eb="2">
      <t>シハラ</t>
    </rPh>
    <rPh sb="2" eb="4">
      <t>メイレイ</t>
    </rPh>
    <phoneticPr fontId="1"/>
  </si>
  <si>
    <t>月</t>
    <rPh sb="0" eb="1">
      <t>ツキ</t>
    </rPh>
    <phoneticPr fontId="1"/>
  </si>
  <si>
    <t>市内企業代表取締役社長逝去香典</t>
  </si>
  <si>
    <t>令和５年北陸ブロック懇談会（北陸管内道路整備促進協会）会費</t>
  </si>
  <si>
    <t>支出予定額</t>
  </si>
  <si>
    <t>射水市社会福祉協議会懇談会</t>
    <rPh sb="0" eb="3">
      <t>イミズシ</t>
    </rPh>
    <rPh sb="3" eb="10">
      <t>シャカイフクシ</t>
    </rPh>
    <rPh sb="10" eb="13">
      <t>コンダンカイ</t>
    </rPh>
    <phoneticPr fontId="1"/>
  </si>
  <si>
    <t>事由等</t>
  </si>
  <si>
    <t>大区分</t>
  </si>
  <si>
    <t>(記念品代等)</t>
    <rPh sb="1" eb="4">
      <t>キネンヒン</t>
    </rPh>
    <rPh sb="4" eb="5">
      <t>ダイ</t>
    </rPh>
    <rPh sb="5" eb="6">
      <t>トウ</t>
    </rPh>
    <phoneticPr fontId="1"/>
  </si>
  <si>
    <t>小区分</t>
  </si>
  <si>
    <t>発議年月日</t>
    <rPh sb="0" eb="2">
      <t>ハツギ</t>
    </rPh>
    <rPh sb="2" eb="3">
      <t>ネン</t>
    </rPh>
    <rPh sb="3" eb="4">
      <t>ツキ</t>
    </rPh>
    <rPh sb="4" eb="5">
      <t>ヒ</t>
    </rPh>
    <phoneticPr fontId="1"/>
  </si>
  <si>
    <t>支払年月日</t>
    <rPh sb="0" eb="2">
      <t>シハライ</t>
    </rPh>
    <rPh sb="2" eb="3">
      <t>ネン</t>
    </rPh>
    <rPh sb="3" eb="5">
      <t>ツキヒ</t>
    </rPh>
    <phoneticPr fontId="1"/>
  </si>
  <si>
    <t>元小杉町助役　村上常雄氏逝去香典</t>
    <rPh sb="0" eb="1">
      <t>モト</t>
    </rPh>
    <rPh sb="1" eb="4">
      <t>コスギマチ</t>
    </rPh>
    <rPh sb="4" eb="6">
      <t>ジョヤク</t>
    </rPh>
    <rPh sb="7" eb="9">
      <t>ムラカミ</t>
    </rPh>
    <rPh sb="9" eb="11">
      <t>ツネオ</t>
    </rPh>
    <rPh sb="11" eb="12">
      <t>シ</t>
    </rPh>
    <rPh sb="12" eb="14">
      <t>セイキョ</t>
    </rPh>
    <rPh sb="14" eb="16">
      <t>コウデン</t>
    </rPh>
    <phoneticPr fontId="1"/>
  </si>
  <si>
    <t>黒部市役所</t>
    <rPh sb="0" eb="2">
      <t>クロベ</t>
    </rPh>
    <rPh sb="2" eb="3">
      <t>シ</t>
    </rPh>
    <rPh sb="3" eb="5">
      <t>ヤクショ</t>
    </rPh>
    <phoneticPr fontId="1"/>
  </si>
  <si>
    <t>オークスカナルパークホテル富山</t>
    <rPh sb="13" eb="15">
      <t>トヤマ</t>
    </rPh>
    <phoneticPr fontId="1"/>
  </si>
  <si>
    <t>叙勲受章お祝いの会祝花</t>
    <rPh sb="0" eb="4">
      <t>ジョクンジュショウ</t>
    </rPh>
    <rPh sb="5" eb="6">
      <t>イワ</t>
    </rPh>
    <rPh sb="8" eb="9">
      <t>カイ</t>
    </rPh>
    <phoneticPr fontId="1"/>
  </si>
  <si>
    <t>支出区分</t>
    <rPh sb="0" eb="2">
      <t>シシュツ</t>
    </rPh>
    <rPh sb="2" eb="4">
      <t>クブン</t>
    </rPh>
    <phoneticPr fontId="1"/>
  </si>
  <si>
    <t>（木）</t>
    <rPh sb="1" eb="2">
      <t>モク</t>
    </rPh>
    <phoneticPr fontId="1"/>
  </si>
  <si>
    <t>支出金額（円）</t>
    <rPh sb="0" eb="2">
      <t>シシュツ</t>
    </rPh>
    <rPh sb="2" eb="4">
      <t>キンガク</t>
    </rPh>
    <rPh sb="5" eb="6">
      <t>エン</t>
    </rPh>
    <phoneticPr fontId="1"/>
  </si>
  <si>
    <t>会議・懇談会費</t>
    <rPh sb="0" eb="2">
      <t>カイギ</t>
    </rPh>
    <rPh sb="3" eb="5">
      <t>コンダン</t>
    </rPh>
    <rPh sb="5" eb="7">
      <t>カイヒ</t>
    </rPh>
    <phoneticPr fontId="1"/>
  </si>
  <si>
    <t>新湊曳山まつり祝金（（曳山13基＋神輿1基）×@5000）</t>
  </si>
  <si>
    <t>＊</t>
  </si>
  <si>
    <t>その他</t>
    <rPh sb="2" eb="3">
      <t>タ</t>
    </rPh>
    <phoneticPr fontId="1"/>
  </si>
  <si>
    <t>元新湊市議会議長　檜物和廣氏葬儀生花代</t>
    <rPh sb="14" eb="16">
      <t>ソウギ</t>
    </rPh>
    <rPh sb="16" eb="18">
      <t>セイカ</t>
    </rPh>
    <rPh sb="18" eb="19">
      <t>ダイ</t>
    </rPh>
    <phoneticPr fontId="1"/>
  </si>
  <si>
    <t>慶弔・見舞費</t>
    <rPh sb="0" eb="2">
      <t>ケイチョウ</t>
    </rPh>
    <rPh sb="3" eb="5">
      <t>ミマイ</t>
    </rPh>
    <rPh sb="5" eb="6">
      <t>ヒ</t>
    </rPh>
    <phoneticPr fontId="1"/>
  </si>
  <si>
    <t>支出内容（HP用）</t>
    <rPh sb="0" eb="2">
      <t>シシュツ</t>
    </rPh>
    <rPh sb="2" eb="4">
      <t>ナイヨウ</t>
    </rPh>
    <rPh sb="7" eb="8">
      <t>ヨウ</t>
    </rPh>
    <phoneticPr fontId="1"/>
  </si>
  <si>
    <t>領収書</t>
    <rPh sb="0" eb="3">
      <t>リョウシュウショ</t>
    </rPh>
    <phoneticPr fontId="1"/>
  </si>
  <si>
    <t>大門曳山まつり祝金（（曳山4基）×@5000）</t>
    <rPh sb="0" eb="2">
      <t>ダイモン</t>
    </rPh>
    <rPh sb="2" eb="4">
      <t>ヒキヤマ</t>
    </rPh>
    <rPh sb="7" eb="9">
      <t>イワイキン</t>
    </rPh>
    <rPh sb="11" eb="13">
      <t>ヒキヤマ</t>
    </rPh>
    <rPh sb="14" eb="15">
      <t>キ</t>
    </rPh>
    <phoneticPr fontId="1"/>
  </si>
  <si>
    <t>射水市善光寺3-15</t>
    <rPh sb="0" eb="3">
      <t>イミズシ</t>
    </rPh>
    <rPh sb="3" eb="6">
      <t>ゼンコウジ</t>
    </rPh>
    <phoneticPr fontId="1"/>
  </si>
  <si>
    <t>５月分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</si>
  <si>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現金</t>
    <rPh sb="0" eb="2">
      <t>ゲンキン</t>
    </rPh>
    <phoneticPr fontId="1"/>
  </si>
  <si>
    <t>渋谷エクセルホテル東急</t>
    <rPh sb="0" eb="2">
      <t>シブヤ</t>
    </rPh>
    <rPh sb="9" eb="11">
      <t>トウキュウ</t>
    </rPh>
    <phoneticPr fontId="1"/>
  </si>
  <si>
    <t>射水市戸破4200-11</t>
    <rPh sb="0" eb="3">
      <t>イミズシ</t>
    </rPh>
    <rPh sb="3" eb="5">
      <t>ヒバリ</t>
    </rPh>
    <phoneticPr fontId="1"/>
  </si>
  <si>
    <t>６月分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</si>
  <si>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久保啓二郎新港ビル株式会社代表取締役社長逝去香典</t>
    <rPh sb="5" eb="6">
      <t>シン</t>
    </rPh>
    <rPh sb="6" eb="7">
      <t>ミナト</t>
    </rPh>
    <rPh sb="9" eb="13">
      <t>カブシキガイシャ</t>
    </rPh>
    <rPh sb="13" eb="20">
      <t>ダイヒョウト</t>
    </rPh>
    <rPh sb="20" eb="22">
      <t>セイキョ</t>
    </rPh>
    <rPh sb="22" eb="24">
      <t>コウデン</t>
    </rPh>
    <phoneticPr fontId="1"/>
  </si>
  <si>
    <t>割烹かわぐち</t>
    <rPh sb="0" eb="2">
      <t>カッポウ</t>
    </rPh>
    <phoneticPr fontId="1"/>
  </si>
  <si>
    <t>７月分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</si>
  <si>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口振</t>
    <rPh sb="0" eb="2">
      <t>クチブリ</t>
    </rPh>
    <phoneticPr fontId="1"/>
  </si>
  <si>
    <t>財務管理部長（市長代理）</t>
    <rPh sb="0" eb="2">
      <t>ザイム</t>
    </rPh>
    <rPh sb="2" eb="4">
      <t>カンリ</t>
    </rPh>
    <rPh sb="4" eb="5">
      <t>ブ</t>
    </rPh>
    <rPh sb="5" eb="6">
      <t>チョウ</t>
    </rPh>
    <phoneticPr fontId="1"/>
  </si>
  <si>
    <t>令和5年度第2回「ワンチームとやま」懇談会</t>
    <rPh sb="0" eb="2">
      <t>レイワ</t>
    </rPh>
    <rPh sb="3" eb="5">
      <t>ネンド</t>
    </rPh>
    <rPh sb="5" eb="6">
      <t>ダイ</t>
    </rPh>
    <rPh sb="7" eb="8">
      <t>カイ</t>
    </rPh>
    <rPh sb="18" eb="21">
      <t>コンダンカイ</t>
    </rPh>
    <phoneticPr fontId="1"/>
  </si>
  <si>
    <t>８月分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</si>
  <si>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１０月分　　交際費支払明細書</t>
    <rPh sb="2" eb="3">
      <t>ガツ</t>
    </rPh>
    <rPh sb="3" eb="4">
      <t>ブン</t>
    </rPh>
    <rPh sb="6" eb="9">
      <t>コウサイヒ</t>
    </rPh>
    <rPh sb="9" eb="11">
      <t>シハライ</t>
    </rPh>
    <rPh sb="11" eb="14">
      <t>メイサイショ</t>
    </rPh>
    <phoneticPr fontId="1"/>
  </si>
  <si>
    <t>１２月分　　交際費支払明細書</t>
    <rPh sb="2" eb="3">
      <t>ガツ</t>
    </rPh>
    <rPh sb="3" eb="4">
      <t>ブン</t>
    </rPh>
    <rPh sb="6" eb="9">
      <t>コウサイヒ</t>
    </rPh>
    <rPh sb="9" eb="11">
      <t>シハライ</t>
    </rPh>
    <rPh sb="11" eb="14">
      <t>メイサイショ</t>
    </rPh>
    <phoneticPr fontId="1"/>
  </si>
  <si>
    <t>セレミューズ小杉</t>
    <rPh sb="6" eb="8">
      <t>コスギ</t>
    </rPh>
    <phoneticPr fontId="1"/>
  </si>
  <si>
    <t>市内企業代表取締役社長逝去香典</t>
    <rPh sb="0" eb="4">
      <t>シナイキ</t>
    </rPh>
    <rPh sb="4" eb="11">
      <t>ダイヒョウト</t>
    </rPh>
    <rPh sb="11" eb="13">
      <t>セイキョ</t>
    </rPh>
    <rPh sb="13" eb="15">
      <t>コウデン</t>
    </rPh>
    <phoneticPr fontId="1"/>
  </si>
  <si>
    <t>ケイル</t>
  </si>
  <si>
    <t>２月分　　交際費支払明細書</t>
    <rPh sb="1" eb="2">
      <t>ガツ</t>
    </rPh>
    <rPh sb="2" eb="3">
      <t>ブン</t>
    </rPh>
    <rPh sb="5" eb="8">
      <t>コウサイヒ</t>
    </rPh>
    <rPh sb="8" eb="10">
      <t>シハライ</t>
    </rPh>
    <rPh sb="10" eb="13">
      <t>メイサイショ</t>
    </rPh>
    <phoneticPr fontId="1"/>
  </si>
  <si>
    <t>松原屋</t>
    <rPh sb="0" eb="2">
      <t>マツバラ</t>
    </rPh>
    <rPh sb="2" eb="3">
      <t>ヤ</t>
    </rPh>
    <phoneticPr fontId="1"/>
  </si>
  <si>
    <t>4</t>
  </si>
  <si>
    <t>新湊きっときと市場</t>
    <rPh sb="0" eb="2">
      <t>シンミナト</t>
    </rPh>
    <rPh sb="7" eb="9">
      <t>イチバ</t>
    </rPh>
    <phoneticPr fontId="1"/>
  </si>
  <si>
    <t>〇</t>
  </si>
  <si>
    <t>単位</t>
    <rPh sb="0" eb="2">
      <t>タンイ</t>
    </rPh>
    <phoneticPr fontId="1"/>
  </si>
  <si>
    <t>企画管理部長</t>
    <rPh sb="0" eb="2">
      <t>キカク</t>
    </rPh>
    <rPh sb="2" eb="4">
      <t>カンリ</t>
    </rPh>
    <rPh sb="4" eb="5">
      <t>ブ</t>
    </rPh>
    <rPh sb="5" eb="6">
      <t>マサナガ</t>
    </rPh>
    <phoneticPr fontId="1"/>
  </si>
  <si>
    <t>近畿いみず会総会（6/18）・東京新湊会総会（6/24）土産</t>
    <rPh sb="0" eb="2">
      <t>キンキ</t>
    </rPh>
    <rPh sb="5" eb="6">
      <t>カイ</t>
    </rPh>
    <rPh sb="6" eb="8">
      <t>ソウカイ</t>
    </rPh>
    <rPh sb="15" eb="20">
      <t>トウキョウシンミナトカイ</t>
    </rPh>
    <rPh sb="20" eb="22">
      <t>ソウカイ</t>
    </rPh>
    <rPh sb="28" eb="30">
      <t>ミヤゲ</t>
    </rPh>
    <phoneticPr fontId="1"/>
  </si>
  <si>
    <t>企画管理部次長</t>
    <rPh sb="0" eb="2">
      <t>キカク</t>
    </rPh>
    <rPh sb="2" eb="5">
      <t>カンリブ</t>
    </rPh>
    <rPh sb="5" eb="6">
      <t>ツギ</t>
    </rPh>
    <rPh sb="6" eb="7">
      <t>チョウ</t>
    </rPh>
    <phoneticPr fontId="1"/>
  </si>
  <si>
    <t>企画管理部長</t>
    <rPh sb="0" eb="2">
      <t>キカク</t>
    </rPh>
    <rPh sb="2" eb="4">
      <t>カンリ</t>
    </rPh>
    <rPh sb="4" eb="6">
      <t>ブチョウ</t>
    </rPh>
    <phoneticPr fontId="1"/>
  </si>
  <si>
    <t>小杉カントリークラブ</t>
    <rPh sb="0" eb="2">
      <t>コスギ</t>
    </rPh>
    <phoneticPr fontId="1"/>
  </si>
  <si>
    <t>企画管理部次長</t>
    <rPh sb="0" eb="2">
      <t>キカク</t>
    </rPh>
    <rPh sb="2" eb="4">
      <t>カンリ</t>
    </rPh>
    <rPh sb="4" eb="5">
      <t>ブ</t>
    </rPh>
    <rPh sb="5" eb="7">
      <t>ジチョウ</t>
    </rPh>
    <phoneticPr fontId="1"/>
  </si>
  <si>
    <t>東京新湊会　会長　櫻田　謙進</t>
    <rPh sb="0" eb="5">
      <t>トウキョウ</t>
    </rPh>
    <rPh sb="6" eb="8">
      <t>カイチョウ</t>
    </rPh>
    <rPh sb="9" eb="11">
      <t>サクラダ</t>
    </rPh>
    <rPh sb="12" eb="13">
      <t>ケン</t>
    </rPh>
    <rPh sb="13" eb="14">
      <t>ススム</t>
    </rPh>
    <phoneticPr fontId="1"/>
  </si>
  <si>
    <t>射水市戸破2198</t>
    <rPh sb="0" eb="3">
      <t>イミズシ</t>
    </rPh>
    <rPh sb="3" eb="5">
      <t>ヒバリ</t>
    </rPh>
    <phoneticPr fontId="1"/>
  </si>
  <si>
    <t>社会福祉課長（市長代理）</t>
    <rPh sb="0" eb="2">
      <t>シャカイ</t>
    </rPh>
    <rPh sb="2" eb="4">
      <t>フクシ</t>
    </rPh>
    <rPh sb="4" eb="5">
      <t>カ</t>
    </rPh>
    <rPh sb="5" eb="6">
      <t>チョウ</t>
    </rPh>
    <rPh sb="7" eb="9">
      <t>シチョウ</t>
    </rPh>
    <rPh sb="9" eb="11">
      <t>ダイリ</t>
    </rPh>
    <phoneticPr fontId="1"/>
  </si>
  <si>
    <t>千曲市役所</t>
    <rPh sb="0" eb="5">
      <t>チクマシヤ</t>
    </rPh>
    <phoneticPr fontId="1"/>
  </si>
  <si>
    <t>副市長</t>
    <rPh sb="0" eb="1">
      <t>フク</t>
    </rPh>
    <rPh sb="1" eb="3">
      <t>シチョウ</t>
    </rPh>
    <phoneticPr fontId="1"/>
  </si>
  <si>
    <t>松岡昌一氏瑞宝単光章受賞祝賀会会費</t>
    <rPh sb="0" eb="4">
      <t>マツオカショウイチ</t>
    </rPh>
    <rPh sb="4" eb="5">
      <t>シ</t>
    </rPh>
    <rPh sb="5" eb="10">
      <t>ズイホウタンコウショウ</t>
    </rPh>
    <rPh sb="10" eb="12">
      <t>ジュショウ</t>
    </rPh>
    <rPh sb="12" eb="15">
      <t>シュクガカイ</t>
    </rPh>
    <rPh sb="15" eb="17">
      <t>カイヒ</t>
    </rPh>
    <phoneticPr fontId="1"/>
  </si>
  <si>
    <t>令和５年度　交際費執行状況（令和５年４月～６月）</t>
    <rPh sb="0" eb="2">
      <t>レイワ</t>
    </rPh>
    <rPh sb="3" eb="5">
      <t>ネンド</t>
    </rPh>
    <rPh sb="6" eb="9">
      <t>コウサイヒ</t>
    </rPh>
    <rPh sb="9" eb="11">
      <t>シッコウ</t>
    </rPh>
    <rPh sb="11" eb="13">
      <t>ジョウキョウ</t>
    </rPh>
    <rPh sb="14" eb="16">
      <t>レイワ</t>
    </rPh>
    <rPh sb="17" eb="18">
      <t>ネン</t>
    </rPh>
    <rPh sb="19" eb="20">
      <t>ガツ</t>
    </rPh>
    <rPh sb="22" eb="23">
      <t>ガツ</t>
    </rPh>
    <phoneticPr fontId="1"/>
  </si>
  <si>
    <t>山本徹氏（富山県議会議長）全国都道府県議会議長会会長就任祝賀会会費戻入　※開催中止のため</t>
    <rPh sb="0" eb="2">
      <t>ヤマモト</t>
    </rPh>
    <rPh sb="2" eb="3">
      <t>トオル</t>
    </rPh>
    <rPh sb="3" eb="4">
      <t>シ</t>
    </rPh>
    <rPh sb="5" eb="7">
      <t>トヤマ</t>
    </rPh>
    <rPh sb="7" eb="8">
      <t>ケン</t>
    </rPh>
    <rPh sb="8" eb="10">
      <t>ギカイ</t>
    </rPh>
    <rPh sb="10" eb="12">
      <t>ギチョウ</t>
    </rPh>
    <rPh sb="13" eb="15">
      <t>ゼンコク</t>
    </rPh>
    <rPh sb="15" eb="19">
      <t>トドウフケン</t>
    </rPh>
    <rPh sb="19" eb="21">
      <t>ギカイ</t>
    </rPh>
    <rPh sb="21" eb="23">
      <t>ギチョウ</t>
    </rPh>
    <rPh sb="23" eb="24">
      <t>カイ</t>
    </rPh>
    <rPh sb="24" eb="26">
      <t>カイチョウ</t>
    </rPh>
    <rPh sb="26" eb="28">
      <t>シュウニン</t>
    </rPh>
    <rPh sb="28" eb="31">
      <t>シュクガカイ</t>
    </rPh>
    <rPh sb="31" eb="33">
      <t>カイヒ</t>
    </rPh>
    <rPh sb="33" eb="35">
      <t>モドシイレ</t>
    </rPh>
    <rPh sb="37" eb="39">
      <t>カイサイ</t>
    </rPh>
    <rPh sb="39" eb="41">
      <t>チュウシ</t>
    </rPh>
    <phoneticPr fontId="1"/>
  </si>
  <si>
    <t>市長</t>
    <rPh sb="0" eb="1">
      <t>シ</t>
    </rPh>
    <rPh sb="1" eb="2">
      <t>チョウ</t>
    </rPh>
    <phoneticPr fontId="1"/>
  </si>
  <si>
    <t>副市長</t>
    <rPh sb="0" eb="1">
      <t>フク</t>
    </rPh>
    <rPh sb="1" eb="2">
      <t>シ</t>
    </rPh>
    <rPh sb="2" eb="3">
      <t>チョウ</t>
    </rPh>
    <phoneticPr fontId="1"/>
  </si>
  <si>
    <t>月日</t>
    <rPh sb="0" eb="2">
      <t>ツキヒ</t>
    </rPh>
    <phoneticPr fontId="1"/>
  </si>
  <si>
    <t>市長・副市長ほか</t>
    <rPh sb="0" eb="2">
      <t>シチョウ</t>
    </rPh>
    <rPh sb="3" eb="6">
      <t>フクシチョウ</t>
    </rPh>
    <phoneticPr fontId="1"/>
  </si>
  <si>
    <t>新湊曳山まつり剣淵町議会への土産</t>
    <rPh sb="0" eb="2">
      <t>シンミナト</t>
    </rPh>
    <rPh sb="2" eb="4">
      <t>ヒキヤマ</t>
    </rPh>
    <rPh sb="7" eb="12">
      <t>ケンブチ</t>
    </rPh>
    <rPh sb="14" eb="16">
      <t>ミヤゲ</t>
    </rPh>
    <phoneticPr fontId="1"/>
  </si>
  <si>
    <t>射水市商工会青年部懇談会会費</t>
    <rPh sb="0" eb="3">
      <t>イミズシ</t>
    </rPh>
    <rPh sb="3" eb="6">
      <t>ショウコウカイ</t>
    </rPh>
    <rPh sb="6" eb="8">
      <t>セイネン</t>
    </rPh>
    <rPh sb="8" eb="9">
      <t>ブ</t>
    </rPh>
    <rPh sb="11" eb="12">
      <t>カイ</t>
    </rPh>
    <rPh sb="12" eb="14">
      <t>カイヒ</t>
    </rPh>
    <phoneticPr fontId="1"/>
  </si>
  <si>
    <t>射水市商工会青年部懇談会会費</t>
    <rPh sb="0" eb="3">
      <t>イミズシ</t>
    </rPh>
    <rPh sb="3" eb="6">
      <t>ショウコウカイ</t>
    </rPh>
    <rPh sb="6" eb="8">
      <t>セイネン</t>
    </rPh>
    <rPh sb="8" eb="9">
      <t>ブ</t>
    </rPh>
    <rPh sb="9" eb="12">
      <t>コンダンカイ</t>
    </rPh>
    <rPh sb="12" eb="14">
      <t>カイヒ</t>
    </rPh>
    <phoneticPr fontId="1"/>
  </si>
  <si>
    <t>来客用接待用紙パックジュース（ボーイスカウトから能登半島地震への義援金受領）</t>
    <rPh sb="24" eb="28">
      <t>ノトハン</t>
    </rPh>
    <phoneticPr fontId="1"/>
  </si>
  <si>
    <t>名誉市民ご命日お供物</t>
    <rPh sb="0" eb="2">
      <t>メイヨ</t>
    </rPh>
    <rPh sb="2" eb="4">
      <t>シミン</t>
    </rPh>
    <rPh sb="5" eb="7">
      <t>メイニチ</t>
    </rPh>
    <rPh sb="8" eb="9">
      <t>ソナ</t>
    </rPh>
    <rPh sb="9" eb="10">
      <t>モノ</t>
    </rPh>
    <phoneticPr fontId="1"/>
  </si>
  <si>
    <t>射水市商工会青年部　部長　和田美樹</t>
    <rPh sb="0" eb="3">
      <t>イミズシ</t>
    </rPh>
    <rPh sb="3" eb="5">
      <t>ショウコウ</t>
    </rPh>
    <rPh sb="6" eb="8">
      <t>セイネン</t>
    </rPh>
    <rPh sb="8" eb="9">
      <t>ブ</t>
    </rPh>
    <rPh sb="10" eb="12">
      <t>ブチョウ</t>
    </rPh>
    <rPh sb="13" eb="15">
      <t>ワダ</t>
    </rPh>
    <rPh sb="15" eb="17">
      <t>ミキ</t>
    </rPh>
    <phoneticPr fontId="1"/>
  </si>
  <si>
    <t>令和5年度第2回「ワンチームとやま」懇談会会費</t>
    <rPh sb="0" eb="2">
      <t>レイワ</t>
    </rPh>
    <rPh sb="3" eb="5">
      <t>ネンド</t>
    </rPh>
    <rPh sb="5" eb="6">
      <t>ダイ</t>
    </rPh>
    <rPh sb="7" eb="8">
      <t>カイ</t>
    </rPh>
    <rPh sb="18" eb="21">
      <t>コンダンカイ</t>
    </rPh>
    <rPh sb="21" eb="23">
      <t>カイヒ</t>
    </rPh>
    <phoneticPr fontId="1"/>
  </si>
  <si>
    <t>東京小杉会総会（10/15）土産</t>
    <rPh sb="0" eb="5">
      <t>トウキョウコスギカイ</t>
    </rPh>
    <rPh sb="5" eb="7">
      <t>ソウカイ</t>
    </rPh>
    <rPh sb="14" eb="16">
      <t>ミヤゲ</t>
    </rPh>
    <phoneticPr fontId="1"/>
  </si>
  <si>
    <t>全国青年市長会懇談会会費</t>
    <rPh sb="0" eb="2">
      <t>ゼンコク</t>
    </rPh>
    <rPh sb="2" eb="4">
      <t>セイネン</t>
    </rPh>
    <rPh sb="4" eb="6">
      <t>シチョウ</t>
    </rPh>
    <rPh sb="6" eb="7">
      <t>カイ</t>
    </rPh>
    <rPh sb="7" eb="9">
      <t>コンダン</t>
    </rPh>
    <rPh sb="9" eb="10">
      <t>カイ</t>
    </rPh>
    <rPh sb="10" eb="12">
      <t>カイヒ</t>
    </rPh>
    <phoneticPr fontId="1"/>
  </si>
  <si>
    <t>y</t>
  </si>
  <si>
    <t>福祉保健部長（市長代理）</t>
    <rPh sb="0" eb="6">
      <t>フクシホケンブチョウ</t>
    </rPh>
    <rPh sb="7" eb="9">
      <t>シチョウ</t>
    </rPh>
    <rPh sb="9" eb="11">
      <t>ダイリ</t>
    </rPh>
    <phoneticPr fontId="1"/>
  </si>
  <si>
    <t>令和５年度　交際費執行状況（７月～９月）</t>
    <rPh sb="6" eb="9">
      <t>コウサイヒ</t>
    </rPh>
    <rPh sb="9" eb="11">
      <t>シッコウ</t>
    </rPh>
    <rPh sb="11" eb="13">
      <t>ジョウキョウ</t>
    </rPh>
    <rPh sb="15" eb="16">
      <t>ガツ</t>
    </rPh>
    <rPh sb="18" eb="19">
      <t>ガツ</t>
    </rPh>
    <phoneticPr fontId="1"/>
  </si>
  <si>
    <t>令和５年度　交際費執行状況（１０月～１２月）</t>
    <rPh sb="6" eb="9">
      <t>コウサイヒ</t>
    </rPh>
    <rPh sb="9" eb="11">
      <t>シッコウ</t>
    </rPh>
    <rPh sb="11" eb="13">
      <t>ジョウキョウ</t>
    </rPh>
    <rPh sb="16" eb="17">
      <t>ガツ</t>
    </rPh>
    <rPh sb="20" eb="21">
      <t>ガツ</t>
    </rPh>
    <phoneticPr fontId="1"/>
  </si>
  <si>
    <t>ANAクラウンプラザホテル金沢</t>
    <rPh sb="13" eb="15">
      <t>カナザワ</t>
    </rPh>
    <phoneticPr fontId="1"/>
  </si>
  <si>
    <t>令和５年度　交際費執行状況（令和５年７月～９月）</t>
    <rPh sb="0" eb="2">
      <t>レイワ</t>
    </rPh>
    <rPh sb="3" eb="5">
      <t>ネンド</t>
    </rPh>
    <rPh sb="6" eb="9">
      <t>コウサイヒ</t>
    </rPh>
    <rPh sb="9" eb="11">
      <t>シッコウ</t>
    </rPh>
    <rPh sb="11" eb="13">
      <t>ジョウキョウ</t>
    </rPh>
    <rPh sb="14" eb="16">
      <t>レイワ</t>
    </rPh>
    <rPh sb="17" eb="18">
      <t>ネン</t>
    </rPh>
    <rPh sb="18" eb="19">
      <t>ヘイネン</t>
    </rPh>
    <rPh sb="19" eb="20">
      <t>ガツ</t>
    </rPh>
    <rPh sb="22" eb="23">
      <t>ガツ</t>
    </rPh>
    <phoneticPr fontId="1"/>
  </si>
  <si>
    <t>大門総合会館</t>
    <rPh sb="0" eb="6">
      <t>ダイモンソウゴウカイカン</t>
    </rPh>
    <phoneticPr fontId="1"/>
  </si>
  <si>
    <t>元小杉町収入役　金井信之氏葬儀生花代</t>
    <rPh sb="13" eb="15">
      <t>ソウギ</t>
    </rPh>
    <rPh sb="15" eb="17">
      <t>セイカ</t>
    </rPh>
    <rPh sb="17" eb="18">
      <t>ダイ</t>
    </rPh>
    <phoneticPr fontId="1"/>
  </si>
  <si>
    <t>富山大和</t>
    <rPh sb="0" eb="4">
      <t>トヤマダ</t>
    </rPh>
    <phoneticPr fontId="1"/>
  </si>
  <si>
    <t>名誉市民　田中利之氏ご命日お供物（線香）</t>
    <rPh sb="0" eb="2">
      <t>メイヨ</t>
    </rPh>
    <rPh sb="2" eb="4">
      <t>シミン</t>
    </rPh>
    <rPh sb="5" eb="7">
      <t>タナカ</t>
    </rPh>
    <rPh sb="7" eb="8">
      <t>トシ</t>
    </rPh>
    <rPh sb="8" eb="9">
      <t>ユキ</t>
    </rPh>
    <rPh sb="9" eb="10">
      <t>シ</t>
    </rPh>
    <rPh sb="11" eb="13">
      <t>メイニチ</t>
    </rPh>
    <rPh sb="14" eb="16">
      <t>クモツ</t>
    </rPh>
    <rPh sb="17" eb="19">
      <t>センコウ</t>
    </rPh>
    <phoneticPr fontId="1"/>
  </si>
  <si>
    <t>新潟県上越市　田中産業</t>
    <rPh sb="0" eb="3">
      <t>ニイガタケン</t>
    </rPh>
    <rPh sb="3" eb="6">
      <t>ジョウエツシ</t>
    </rPh>
    <rPh sb="7" eb="9">
      <t>タナカ</t>
    </rPh>
    <rPh sb="9" eb="11">
      <t>サンギョウ</t>
    </rPh>
    <phoneticPr fontId="1"/>
  </si>
  <si>
    <t>口振</t>
    <rPh sb="0" eb="2">
      <t>コウフリ</t>
    </rPh>
    <phoneticPr fontId="1"/>
  </si>
  <si>
    <t>吉川敬固定資産評価審査委員会委員（行政委員）実母ご逝去香典</t>
    <rPh sb="0" eb="2">
      <t>ヨシカワ</t>
    </rPh>
    <rPh sb="2" eb="3">
      <t>ケイ</t>
    </rPh>
    <rPh sb="3" eb="7">
      <t>コテイシサン</t>
    </rPh>
    <rPh sb="7" eb="9">
      <t>ヒョウカ</t>
    </rPh>
    <rPh sb="9" eb="14">
      <t>シンサイインカイ</t>
    </rPh>
    <rPh sb="14" eb="16">
      <t>イイン</t>
    </rPh>
    <rPh sb="17" eb="21">
      <t>ギョウセイイイン</t>
    </rPh>
    <rPh sb="22" eb="24">
      <t>ジツボ</t>
    </rPh>
    <rPh sb="25" eb="27">
      <t>セイキョ</t>
    </rPh>
    <rPh sb="27" eb="29">
      <t>コウデン</t>
    </rPh>
    <phoneticPr fontId="1"/>
  </si>
  <si>
    <t>令和５年度　交際費執行状況（令和５年１０月～１２月）</t>
    <rPh sb="0" eb="2">
      <t>レイワ</t>
    </rPh>
    <rPh sb="3" eb="5">
      <t>ネンド</t>
    </rPh>
    <rPh sb="6" eb="9">
      <t>コウサイヒ</t>
    </rPh>
    <rPh sb="9" eb="11">
      <t>シッコウ</t>
    </rPh>
    <rPh sb="11" eb="13">
      <t>ジョウキョウ</t>
    </rPh>
    <rPh sb="14" eb="16">
      <t>レイワ</t>
    </rPh>
    <rPh sb="17" eb="18">
      <t>ネン</t>
    </rPh>
    <rPh sb="18" eb="19">
      <t>ヘイネン</t>
    </rPh>
    <rPh sb="20" eb="21">
      <t>ガツ</t>
    </rPh>
    <rPh sb="24" eb="25">
      <t>ガツ</t>
    </rPh>
    <phoneticPr fontId="1"/>
  </si>
  <si>
    <t>立川志の輔独演会スタンド花</t>
    <rPh sb="0" eb="2">
      <t>タテカワ</t>
    </rPh>
    <rPh sb="2" eb="3">
      <t>シ</t>
    </rPh>
    <rPh sb="4" eb="5">
      <t>スケ</t>
    </rPh>
    <rPh sb="5" eb="7">
      <t>ドクエン</t>
    </rPh>
    <rPh sb="7" eb="8">
      <t>カイ</t>
    </rPh>
    <rPh sb="12" eb="13">
      <t>バナ</t>
    </rPh>
    <phoneticPr fontId="1"/>
  </si>
  <si>
    <t>射水市柔道連盟懇談会会費</t>
    <rPh sb="0" eb="3">
      <t>イミズシ</t>
    </rPh>
    <rPh sb="3" eb="7">
      <t>ジュウドウレンメイ</t>
    </rPh>
    <rPh sb="9" eb="10">
      <t>カイ</t>
    </rPh>
    <rPh sb="10" eb="12">
      <t>カイヒ</t>
    </rPh>
    <phoneticPr fontId="1"/>
  </si>
  <si>
    <t>堂故茂参議院議員国土交通副大臣就任祝花</t>
    <rPh sb="0" eb="1">
      <t>ドウ</t>
    </rPh>
    <rPh sb="1" eb="2">
      <t>コ</t>
    </rPh>
    <rPh sb="2" eb="3">
      <t>シゲル</t>
    </rPh>
    <rPh sb="3" eb="6">
      <t>サンギイン</t>
    </rPh>
    <rPh sb="6" eb="8">
      <t>ギイン</t>
    </rPh>
    <rPh sb="8" eb="15">
      <t>コクドコウツウフクダイジン</t>
    </rPh>
    <rPh sb="15" eb="17">
      <t>シュウニン</t>
    </rPh>
    <rPh sb="17" eb="18">
      <t>イワイ</t>
    </rPh>
    <rPh sb="18" eb="19">
      <t>ハナ</t>
    </rPh>
    <phoneticPr fontId="1"/>
  </si>
  <si>
    <t>城端曳山祭交流会会費</t>
    <rPh sb="0" eb="2">
      <t>ジョウハナ</t>
    </rPh>
    <rPh sb="2" eb="4">
      <t>ヒキヤマ</t>
    </rPh>
    <rPh sb="4" eb="5">
      <t>マツ</t>
    </rPh>
    <rPh sb="5" eb="8">
      <t>コウリュウカイ</t>
    </rPh>
    <rPh sb="8" eb="10">
      <t>カイヒ</t>
    </rPh>
    <phoneticPr fontId="1"/>
  </si>
  <si>
    <t>こじまや</t>
  </si>
  <si>
    <t>射水市立町12-5</t>
    <rPh sb="0" eb="3">
      <t>イミズシ</t>
    </rPh>
    <rPh sb="3" eb="5">
      <t>タテマチ</t>
    </rPh>
    <phoneticPr fontId="1"/>
  </si>
  <si>
    <t>射水市大門新13</t>
    <rPh sb="0" eb="3">
      <t>イミズシ</t>
    </rPh>
    <rPh sb="3" eb="5">
      <t>ダイモン</t>
    </rPh>
    <rPh sb="5" eb="6">
      <t>シン</t>
    </rPh>
    <phoneticPr fontId="1"/>
  </si>
  <si>
    <t>射水市柔道連盟　会長　岩脇聡</t>
    <rPh sb="0" eb="3">
      <t>イミズシ</t>
    </rPh>
    <rPh sb="3" eb="7">
      <t>ジュウドウレンメイ</t>
    </rPh>
    <rPh sb="8" eb="10">
      <t>カイチョウ</t>
    </rPh>
    <rPh sb="11" eb="13">
      <t>イワワキ</t>
    </rPh>
    <rPh sb="13" eb="14">
      <t>サトシ</t>
    </rPh>
    <phoneticPr fontId="1"/>
  </si>
  <si>
    <t>令和５年度　市長交際費支出伺</t>
    <rPh sb="0" eb="2">
      <t>レイワ</t>
    </rPh>
    <rPh sb="4" eb="5">
      <t>ド</t>
    </rPh>
    <rPh sb="6" eb="8">
      <t>シチョウ</t>
    </rPh>
    <rPh sb="8" eb="11">
      <t>コウサイヒ</t>
    </rPh>
    <rPh sb="11" eb="13">
      <t>シシュツ</t>
    </rPh>
    <rPh sb="13" eb="14">
      <t>ウカガイ</t>
    </rPh>
    <phoneticPr fontId="1"/>
  </si>
  <si>
    <t>令和５年度　交際費執行状況（令和６年１月～３月）</t>
    <rPh sb="0" eb="2">
      <t>レイワ</t>
    </rPh>
    <rPh sb="3" eb="5">
      <t>ネンド</t>
    </rPh>
    <rPh sb="6" eb="9">
      <t>コウサイヒ</t>
    </rPh>
    <rPh sb="9" eb="11">
      <t>シッコウ</t>
    </rPh>
    <rPh sb="11" eb="13">
      <t>ジョウキョウ</t>
    </rPh>
    <rPh sb="14" eb="16">
      <t>レイワ</t>
    </rPh>
    <rPh sb="17" eb="18">
      <t>ネン</t>
    </rPh>
    <rPh sb="18" eb="19">
      <t>ヘイネン</t>
    </rPh>
    <rPh sb="19" eb="20">
      <t>ガツ</t>
    </rPh>
    <rPh sb="22" eb="23">
      <t>ガツ</t>
    </rPh>
    <phoneticPr fontId="1"/>
  </si>
  <si>
    <t>ハンガリー大使との懇談会会費</t>
    <rPh sb="5" eb="7">
      <t>タイシ</t>
    </rPh>
    <rPh sb="9" eb="12">
      <t>コンダンカイ</t>
    </rPh>
    <rPh sb="12" eb="14">
      <t>カイヒ</t>
    </rPh>
    <phoneticPr fontId="1"/>
  </si>
  <si>
    <t>固定資産評価審査委員会委員（行政委員）実母ご逝去香典</t>
  </si>
  <si>
    <t>ジーコ氏ウエルカムパーティー</t>
    <rPh sb="3" eb="4">
      <t>シ</t>
    </rPh>
    <phoneticPr fontId="1"/>
  </si>
  <si>
    <t>(慶弔用供花等)</t>
  </si>
  <si>
    <t>錦松亭</t>
    <rPh sb="0" eb="1">
      <t>ニシキ</t>
    </rPh>
    <rPh sb="1" eb="2">
      <t>マツ</t>
    </rPh>
    <rPh sb="2" eb="3">
      <t>テイ</t>
    </rPh>
    <phoneticPr fontId="1"/>
  </si>
  <si>
    <t>立川志の輔独演会懇談会会費</t>
    <rPh sb="8" eb="10">
      <t>コンダン</t>
    </rPh>
    <rPh sb="10" eb="11">
      <t>カイ</t>
    </rPh>
    <rPh sb="11" eb="13">
      <t>カイヒ</t>
    </rPh>
    <phoneticPr fontId="1"/>
  </si>
  <si>
    <t>市長・副市長</t>
    <rPh sb="0" eb="2">
      <t>シチョウ</t>
    </rPh>
    <rPh sb="3" eb="6">
      <t>フクシチョウ</t>
    </rPh>
    <phoneticPr fontId="1"/>
  </si>
  <si>
    <t>高周波文化ホール</t>
    <rPh sb="0" eb="3">
      <t>コウシュウハ</t>
    </rPh>
    <rPh sb="3" eb="5">
      <t>ブンカ</t>
    </rPh>
    <phoneticPr fontId="1"/>
  </si>
  <si>
    <t>有限会社　小杉花金</t>
    <rPh sb="0" eb="4">
      <t>ユウゲンガイシャ</t>
    </rPh>
    <rPh sb="5" eb="7">
      <t>コスギ</t>
    </rPh>
    <rPh sb="7" eb="9">
      <t>ハナキン</t>
    </rPh>
    <phoneticPr fontId="1"/>
  </si>
  <si>
    <t>射水市立町2-18</t>
    <rPh sb="0" eb="3">
      <t>イミズシ</t>
    </rPh>
    <rPh sb="3" eb="4">
      <t>タテ</t>
    </rPh>
    <rPh sb="4" eb="5">
      <t>マチ</t>
    </rPh>
    <phoneticPr fontId="1"/>
  </si>
  <si>
    <t>「イタリアの食」魅力フェア歓迎レセプション会費</t>
    <rPh sb="6" eb="7">
      <t>シ</t>
    </rPh>
    <rPh sb="8" eb="10">
      <t>ミリョク</t>
    </rPh>
    <rPh sb="13" eb="15">
      <t>カンゲイ</t>
    </rPh>
    <rPh sb="21" eb="23">
      <t>カイヒ</t>
    </rPh>
    <phoneticPr fontId="1"/>
  </si>
  <si>
    <t>口振</t>
    <rPh sb="0" eb="1">
      <t>クチ</t>
    </rPh>
    <rPh sb="1" eb="2">
      <t>フ</t>
    </rPh>
    <phoneticPr fontId="1"/>
  </si>
  <si>
    <t>立川志の輔独演会祝花</t>
    <rPh sb="0" eb="2">
      <t>タテカワ</t>
    </rPh>
    <rPh sb="2" eb="3">
      <t>シ</t>
    </rPh>
    <rPh sb="4" eb="5">
      <t>スケ</t>
    </rPh>
    <rPh sb="5" eb="7">
      <t>ドクエン</t>
    </rPh>
    <rPh sb="7" eb="8">
      <t>カイ</t>
    </rPh>
    <rPh sb="8" eb="9">
      <t>イワイ</t>
    </rPh>
    <rPh sb="9" eb="10">
      <t>ハナ</t>
    </rPh>
    <phoneticPr fontId="1"/>
  </si>
  <si>
    <t>城端地域内</t>
    <rPh sb="0" eb="2">
      <t>ジョウハナ</t>
    </rPh>
    <rPh sb="2" eb="5">
      <t>チイキナイ</t>
    </rPh>
    <phoneticPr fontId="1"/>
  </si>
  <si>
    <t>浅井コミュニティセンター</t>
    <rPh sb="0" eb="2">
      <t>アサイ</t>
    </rPh>
    <phoneticPr fontId="1"/>
  </si>
  <si>
    <t>城端曳山祭保存会　会長　松平健一</t>
    <rPh sb="0" eb="2">
      <t>ジョウハナ</t>
    </rPh>
    <rPh sb="2" eb="5">
      <t>ヒキヤママツ</t>
    </rPh>
    <rPh sb="5" eb="8">
      <t>ホゾンカイ</t>
    </rPh>
    <rPh sb="9" eb="11">
      <t>カイチョウ</t>
    </rPh>
    <rPh sb="12" eb="14">
      <t>マツダイラ</t>
    </rPh>
    <rPh sb="14" eb="16">
      <t>ケンイチ</t>
    </rPh>
    <phoneticPr fontId="1"/>
  </si>
  <si>
    <t>東京小杉会賀詞交歓会と能登地震被災地域支援の集い会費</t>
    <rPh sb="0" eb="5">
      <t>トウキョウ</t>
    </rPh>
    <rPh sb="5" eb="10">
      <t>ガシコウカンカイ</t>
    </rPh>
    <rPh sb="11" eb="13">
      <t>ノト</t>
    </rPh>
    <rPh sb="13" eb="15">
      <t>ジシン</t>
    </rPh>
    <rPh sb="15" eb="18">
      <t>ヒサイチ</t>
    </rPh>
    <rPh sb="18" eb="19">
      <t>イキ</t>
    </rPh>
    <rPh sb="19" eb="21">
      <t>シエン</t>
    </rPh>
    <rPh sb="22" eb="24">
      <t>ツド</t>
    </rPh>
    <rPh sb="24" eb="26">
      <t>カイヒ</t>
    </rPh>
    <phoneticPr fontId="1"/>
  </si>
  <si>
    <t>近畿いみず会・東京新湊会総会訪問用土産</t>
    <rPh sb="0" eb="2">
      <t>キンキ</t>
    </rPh>
    <rPh sb="5" eb="6">
      <t>カイ</t>
    </rPh>
    <rPh sb="7" eb="9">
      <t>トウキョウ</t>
    </rPh>
    <rPh sb="9" eb="12">
      <t>シンミナトカイ</t>
    </rPh>
    <rPh sb="12" eb="14">
      <t>ソウカイ</t>
    </rPh>
    <rPh sb="14" eb="17">
      <t>ホウモンヨウ</t>
    </rPh>
    <rPh sb="17" eb="19">
      <t>ミヤゲ</t>
    </rPh>
    <phoneticPr fontId="1"/>
  </si>
  <si>
    <t>春の叙勲アレンジ花</t>
    <rPh sb="0" eb="1">
      <t>ハル</t>
    </rPh>
    <rPh sb="2" eb="4">
      <t>ジョクン</t>
    </rPh>
    <rPh sb="8" eb="9">
      <t>バナ</t>
    </rPh>
    <phoneticPr fontId="1"/>
  </si>
  <si>
    <t>代表取締役　宮腰　昇</t>
    <rPh sb="0" eb="5">
      <t>ダイヒョウトリシマリヤク</t>
    </rPh>
    <rPh sb="6" eb="8">
      <t>ミヤゴシ</t>
    </rPh>
    <rPh sb="9" eb="10">
      <t>ノボル</t>
    </rPh>
    <phoneticPr fontId="1"/>
  </si>
  <si>
    <t>本庁舎前</t>
    <rPh sb="0" eb="1">
      <t>ホン</t>
    </rPh>
    <rPh sb="1" eb="3">
      <t>チョウシャ</t>
    </rPh>
    <rPh sb="3" eb="4">
      <t>マエ</t>
    </rPh>
    <phoneticPr fontId="1"/>
  </si>
  <si>
    <t>サトウ花店</t>
    <rPh sb="3" eb="5">
      <t>ハナミセ</t>
    </rPh>
    <phoneticPr fontId="1"/>
  </si>
  <si>
    <t>北陸信越ブロック商工会議所青年部連合会令和５年度定時総会祝花</t>
    <rPh sb="0" eb="4">
      <t>ホクリクシンエツ</t>
    </rPh>
    <rPh sb="8" eb="13">
      <t>ショウコウカイギショ</t>
    </rPh>
    <rPh sb="13" eb="16">
      <t>セイネンブ</t>
    </rPh>
    <rPh sb="16" eb="19">
      <t>レンゴウカイ</t>
    </rPh>
    <rPh sb="19" eb="21">
      <t>レイワ</t>
    </rPh>
    <rPh sb="22" eb="24">
      <t>ネンド</t>
    </rPh>
    <rPh sb="24" eb="28">
      <t>テイジソウカイ</t>
    </rPh>
    <rPh sb="28" eb="30">
      <t>イワイハナ</t>
    </rPh>
    <phoneticPr fontId="1"/>
  </si>
  <si>
    <t>５月</t>
    <rPh sb="1" eb="2">
      <t>ガツ</t>
    </rPh>
    <phoneticPr fontId="1"/>
  </si>
  <si>
    <t>クロスベイ新湊</t>
    <rPh sb="5" eb="7">
      <t>シンミナト</t>
    </rPh>
    <phoneticPr fontId="1"/>
  </si>
  <si>
    <t>訪問用　記念品</t>
    <rPh sb="0" eb="3">
      <t>ホウモンヨウ</t>
    </rPh>
    <rPh sb="4" eb="7">
      <t>キネンヒン</t>
    </rPh>
    <phoneticPr fontId="1"/>
  </si>
  <si>
    <t>立川志の輔独演会祝花</t>
  </si>
  <si>
    <t>TOHOシネマズ高岡</t>
    <rPh sb="8" eb="10">
      <t>タカオカ</t>
    </rPh>
    <phoneticPr fontId="1"/>
  </si>
  <si>
    <t>東海北陸都市教育長協議会定期総会祝花</t>
    <rPh sb="0" eb="4">
      <t>トウカイホクリク</t>
    </rPh>
    <rPh sb="4" eb="6">
      <t>トシ</t>
    </rPh>
    <rPh sb="6" eb="9">
      <t>キョウイクチョウ</t>
    </rPh>
    <rPh sb="9" eb="12">
      <t>キョウギカイ</t>
    </rPh>
    <rPh sb="12" eb="16">
      <t>テイキソウカイ</t>
    </rPh>
    <rPh sb="16" eb="17">
      <t>イワ</t>
    </rPh>
    <rPh sb="17" eb="18">
      <t>ハナ</t>
    </rPh>
    <phoneticPr fontId="1"/>
  </si>
  <si>
    <t>射水市地域振興会連合会役員懇談会会費</t>
    <rPh sb="0" eb="2">
      <t>イミズ</t>
    </rPh>
    <rPh sb="2" eb="3">
      <t>シ</t>
    </rPh>
    <rPh sb="3" eb="5">
      <t>チイキ</t>
    </rPh>
    <rPh sb="5" eb="7">
      <t>シンコウ</t>
    </rPh>
    <rPh sb="7" eb="8">
      <t>カイ</t>
    </rPh>
    <rPh sb="8" eb="11">
      <t>レンゴウカイ</t>
    </rPh>
    <rPh sb="11" eb="13">
      <t>ヤクイン</t>
    </rPh>
    <rPh sb="13" eb="16">
      <t>コンダンカイ</t>
    </rPh>
    <rPh sb="16" eb="18">
      <t>カイヒ</t>
    </rPh>
    <phoneticPr fontId="1"/>
  </si>
  <si>
    <t>歳暮</t>
    <rPh sb="0" eb="2">
      <t>セイボ</t>
    </rPh>
    <phoneticPr fontId="1"/>
  </si>
  <si>
    <t>清流会定例会</t>
    <rPh sb="0" eb="3">
      <t>セイリュウカイ</t>
    </rPh>
    <rPh sb="3" eb="6">
      <t>テイレイカイ</t>
    </rPh>
    <phoneticPr fontId="1"/>
  </si>
  <si>
    <t>新明や</t>
    <rPh sb="0" eb="1">
      <t>シン</t>
    </rPh>
    <rPh sb="1" eb="2">
      <t>アカ</t>
    </rPh>
    <phoneticPr fontId="1"/>
  </si>
  <si>
    <t>元新湊市議会議員　松井健吾氏逝去香典</t>
    <rPh sb="0" eb="1">
      <t>モト</t>
    </rPh>
    <rPh sb="1" eb="8">
      <t>シンミナトシギ</t>
    </rPh>
    <rPh sb="9" eb="11">
      <t>マツイ</t>
    </rPh>
    <rPh sb="11" eb="13">
      <t>ケンゴ</t>
    </rPh>
    <rPh sb="13" eb="14">
      <t>シ</t>
    </rPh>
    <rPh sb="14" eb="16">
      <t>セイキョ</t>
    </rPh>
    <rPh sb="16" eb="18">
      <t>コウデン</t>
    </rPh>
    <phoneticPr fontId="1"/>
  </si>
  <si>
    <t>元小杉町収入役葬儀生花代</t>
  </si>
  <si>
    <t>大芳</t>
    <rPh sb="0" eb="2">
      <t>ダイヨシ</t>
    </rPh>
    <phoneticPr fontId="1"/>
  </si>
  <si>
    <t>清流会定例会会費</t>
    <rPh sb="0" eb="3">
      <t>セイリュウカイ</t>
    </rPh>
    <rPh sb="3" eb="6">
      <t>テイレイカイ</t>
    </rPh>
    <rPh sb="6" eb="8">
      <t>カイヒ</t>
    </rPh>
    <phoneticPr fontId="1"/>
  </si>
  <si>
    <t>藤川洋作氏・「出遭」出版記念祝賀会</t>
    <rPh sb="0" eb="2">
      <t>フジカワ</t>
    </rPh>
    <rPh sb="2" eb="4">
      <t>ヨウサク</t>
    </rPh>
    <rPh sb="4" eb="5">
      <t>シ</t>
    </rPh>
    <rPh sb="7" eb="9">
      <t>デア</t>
    </rPh>
    <rPh sb="10" eb="14">
      <t>シュッパンキネン</t>
    </rPh>
    <rPh sb="14" eb="17">
      <t>シュクガカイ</t>
    </rPh>
    <phoneticPr fontId="1"/>
  </si>
  <si>
    <t>ホテル京阪京橋グランデ</t>
    <rPh sb="3" eb="5">
      <t>ケイハン</t>
    </rPh>
    <rPh sb="5" eb="7">
      <t>キョウバシ</t>
    </rPh>
    <phoneticPr fontId="1"/>
  </si>
  <si>
    <t>市長・政策参与</t>
    <rPh sb="0" eb="2">
      <t>シチョウ</t>
    </rPh>
    <rPh sb="3" eb="7">
      <t>セイサクサンヨ</t>
    </rPh>
    <phoneticPr fontId="1"/>
  </si>
  <si>
    <t>大門神社横　忠魂碑前</t>
    <rPh sb="0" eb="5">
      <t>ダイモンジンジャヨコ</t>
    </rPh>
    <rPh sb="6" eb="9">
      <t>チュウコンヒ</t>
    </rPh>
    <rPh sb="9" eb="10">
      <t>マエ</t>
    </rPh>
    <phoneticPr fontId="1"/>
  </si>
  <si>
    <t>富山県市長会研修会　研修会負担金として</t>
    <rPh sb="0" eb="9">
      <t>トヤマケンシチョウ</t>
    </rPh>
    <rPh sb="10" eb="13">
      <t>ケンシュウカイ</t>
    </rPh>
    <rPh sb="13" eb="16">
      <t>フタンキン</t>
    </rPh>
    <phoneticPr fontId="1"/>
  </si>
  <si>
    <t>角谷　益孝</t>
    <rPh sb="0" eb="2">
      <t>カクタニ</t>
    </rPh>
    <rPh sb="3" eb="5">
      <t>マスタカ</t>
    </rPh>
    <phoneticPr fontId="1"/>
  </si>
  <si>
    <t>東京富山県人会懇親の集い会費</t>
    <rPh sb="0" eb="2">
      <t>トウキョウ</t>
    </rPh>
    <rPh sb="2" eb="4">
      <t>トヤマ</t>
    </rPh>
    <rPh sb="4" eb="6">
      <t>ケンジン</t>
    </rPh>
    <rPh sb="6" eb="7">
      <t>カイ</t>
    </rPh>
    <rPh sb="7" eb="9">
      <t>コンシン</t>
    </rPh>
    <rPh sb="10" eb="11">
      <t>ツド</t>
    </rPh>
    <rPh sb="12" eb="14">
      <t>カイヒ</t>
    </rPh>
    <phoneticPr fontId="1"/>
  </si>
  <si>
    <t>近畿いみず会総会会費</t>
    <rPh sb="0" eb="2">
      <t>キンキ</t>
    </rPh>
    <rPh sb="5" eb="6">
      <t>カイ</t>
    </rPh>
    <rPh sb="6" eb="8">
      <t>ソウカイ</t>
    </rPh>
    <rPh sb="8" eb="10">
      <t>カイヒ</t>
    </rPh>
    <phoneticPr fontId="1"/>
  </si>
  <si>
    <t>ホテルニューオータニ</t>
  </si>
  <si>
    <t>藤川洋作氏・「出逢」出版記念祝賀会</t>
    <rPh sb="0" eb="2">
      <t>フジカワ</t>
    </rPh>
    <rPh sb="2" eb="4">
      <t>ヨウサク</t>
    </rPh>
    <rPh sb="4" eb="5">
      <t>シ</t>
    </rPh>
    <rPh sb="7" eb="8">
      <t>イズル</t>
    </rPh>
    <rPh sb="8" eb="9">
      <t>アイ</t>
    </rPh>
    <rPh sb="10" eb="14">
      <t>シュッパンキネン</t>
    </rPh>
    <rPh sb="14" eb="17">
      <t>シュクガカイ</t>
    </rPh>
    <phoneticPr fontId="1"/>
  </si>
  <si>
    <t>旧陸軍基地忠霊塔前庭</t>
    <rPh sb="0" eb="1">
      <t>キュウ</t>
    </rPh>
    <rPh sb="1" eb="3">
      <t>リクグン</t>
    </rPh>
    <rPh sb="3" eb="5">
      <t>キチ</t>
    </rPh>
    <rPh sb="5" eb="6">
      <t>チュウ</t>
    </rPh>
    <rPh sb="6" eb="7">
      <t>レイ</t>
    </rPh>
    <rPh sb="7" eb="8">
      <t>トウ</t>
    </rPh>
    <rPh sb="8" eb="9">
      <t>マエ</t>
    </rPh>
    <rPh sb="9" eb="10">
      <t>ニワ</t>
    </rPh>
    <phoneticPr fontId="1"/>
  </si>
  <si>
    <t>2023年原水爆禁止国民平和大行進激励</t>
    <rPh sb="4" eb="5">
      <t>ネン</t>
    </rPh>
    <rPh sb="5" eb="8">
      <t>ゲンスイバク</t>
    </rPh>
    <rPh sb="8" eb="14">
      <t>キンシコクミンヘイワ</t>
    </rPh>
    <rPh sb="14" eb="17">
      <t>ダイコウシン</t>
    </rPh>
    <rPh sb="17" eb="19">
      <t>ゲキレイ</t>
    </rPh>
    <phoneticPr fontId="1"/>
  </si>
  <si>
    <t>セレミューズ井波</t>
    <rPh sb="6" eb="8">
      <t>イナミ</t>
    </rPh>
    <phoneticPr fontId="1"/>
  </si>
  <si>
    <t>海老屋</t>
    <rPh sb="0" eb="3">
      <t>エビヤ</t>
    </rPh>
    <phoneticPr fontId="1"/>
  </si>
  <si>
    <t>築山洋子絵画展祝花</t>
  </si>
  <si>
    <t>固定資産評価審査委員会委員（行政委員）実母ご逝去香典</t>
    <rPh sb="0" eb="4">
      <t>コテイシサン</t>
    </rPh>
    <rPh sb="4" eb="6">
      <t>ヒョウカ</t>
    </rPh>
    <rPh sb="6" eb="11">
      <t>シンサイインカイ</t>
    </rPh>
    <rPh sb="11" eb="13">
      <t>イイン</t>
    </rPh>
    <rPh sb="14" eb="18">
      <t>ギョウセイイイン</t>
    </rPh>
    <rPh sb="19" eb="21">
      <t>ジツボ</t>
    </rPh>
    <rPh sb="22" eb="24">
      <t>セイキョ</t>
    </rPh>
    <rPh sb="24" eb="26">
      <t>コウデン</t>
    </rPh>
    <phoneticPr fontId="1"/>
  </si>
  <si>
    <t>叙勲受章を祝う会祝花</t>
    <rPh sb="0" eb="2">
      <t>ジョクン</t>
    </rPh>
    <rPh sb="2" eb="4">
      <t>ジュショウ</t>
    </rPh>
    <rPh sb="5" eb="6">
      <t>イワ</t>
    </rPh>
    <rPh sb="7" eb="8">
      <t>カイ</t>
    </rPh>
    <phoneticPr fontId="1"/>
  </si>
  <si>
    <t>ホテルグランテラス富山</t>
    <rPh sb="9" eb="11">
      <t>トヤマ</t>
    </rPh>
    <phoneticPr fontId="1"/>
  </si>
  <si>
    <t>射水市白石320番地</t>
    <rPh sb="0" eb="3">
      <t>イミズシ</t>
    </rPh>
    <rPh sb="3" eb="5">
      <t>シロイシ</t>
    </rPh>
    <rPh sb="8" eb="10">
      <t>バンチ</t>
    </rPh>
    <phoneticPr fontId="1"/>
  </si>
  <si>
    <t>吉川　敬</t>
    <rPh sb="0" eb="2">
      <t>ヨシカワ</t>
    </rPh>
    <rPh sb="3" eb="4">
      <t>ケイ</t>
    </rPh>
    <phoneticPr fontId="1"/>
  </si>
  <si>
    <t>東京グリーンパレス</t>
    <rPh sb="0" eb="2">
      <t>トウキョウ</t>
    </rPh>
    <phoneticPr fontId="1"/>
  </si>
  <si>
    <t>ホテルニューオータニ高岡</t>
    <rPh sb="10" eb="12">
      <t>タカオカ</t>
    </rPh>
    <phoneticPr fontId="1"/>
  </si>
  <si>
    <t>（公財）日本ハンドボール協会女子日本代表歓迎交流会会費</t>
    <rPh sb="1" eb="2">
      <t>コウ</t>
    </rPh>
    <rPh sb="2" eb="3">
      <t>ザイ</t>
    </rPh>
    <rPh sb="4" eb="6">
      <t>ニホン</t>
    </rPh>
    <rPh sb="12" eb="14">
      <t>キョウカイ</t>
    </rPh>
    <rPh sb="14" eb="16">
      <t>ジョシ</t>
    </rPh>
    <rPh sb="16" eb="20">
      <t>ニホンダイヒョウ</t>
    </rPh>
    <rPh sb="20" eb="25">
      <t>カンゲイコウリュウカイ</t>
    </rPh>
    <rPh sb="25" eb="27">
      <t>カイヒ</t>
    </rPh>
    <phoneticPr fontId="1"/>
  </si>
  <si>
    <t>（公財）日本ハンドボール協会女子日本代表歓迎交流会会費</t>
  </si>
  <si>
    <t>叙勲受賞祝賀会会費</t>
  </si>
  <si>
    <t>東京新湊会総会</t>
    <rPh sb="0" eb="2">
      <t>トウキョウ</t>
    </rPh>
    <rPh sb="2" eb="4">
      <t>シンミナト</t>
    </rPh>
    <rPh sb="4" eb="5">
      <t>カイ</t>
    </rPh>
    <rPh sb="5" eb="7">
      <t>ソウカイ</t>
    </rPh>
    <phoneticPr fontId="1"/>
  </si>
  <si>
    <t>山本徹富山県議会議長全国都道府県議会議長会会長就任祝賀会</t>
    <rPh sb="0" eb="2">
      <t>ヤマモト</t>
    </rPh>
    <rPh sb="2" eb="3">
      <t>トオル</t>
    </rPh>
    <rPh sb="3" eb="10">
      <t>トヤマケンギカイギチョウ</t>
    </rPh>
    <rPh sb="10" eb="12">
      <t>ゼンコク</t>
    </rPh>
    <rPh sb="12" eb="18">
      <t>トドウフケンギカイ</t>
    </rPh>
    <rPh sb="18" eb="21">
      <t>ギチョウカイ</t>
    </rPh>
    <rPh sb="21" eb="25">
      <t>カイチョウシュウニン</t>
    </rPh>
    <rPh sb="25" eb="28">
      <t>シュクガカイ</t>
    </rPh>
    <phoneticPr fontId="1"/>
  </si>
  <si>
    <t>入金</t>
    <rPh sb="0" eb="2">
      <t>ニュウキン</t>
    </rPh>
    <phoneticPr fontId="1"/>
  </si>
  <si>
    <t>副市長（市長代理）</t>
    <rPh sb="0" eb="3">
      <t>フクシチョウ</t>
    </rPh>
    <rPh sb="4" eb="8">
      <t>シチョウダイリ</t>
    </rPh>
    <phoneticPr fontId="1"/>
  </si>
  <si>
    <t>台北市</t>
    <rPh sb="0" eb="3">
      <t>タイペイシ</t>
    </rPh>
    <phoneticPr fontId="1"/>
  </si>
  <si>
    <t>副市長（市長代理）</t>
    <rPh sb="0" eb="1">
      <t>フク</t>
    </rPh>
    <rPh sb="1" eb="3">
      <t>シチョウ</t>
    </rPh>
    <rPh sb="4" eb="6">
      <t>シチョウ</t>
    </rPh>
    <rPh sb="6" eb="8">
      <t>ダイリ</t>
    </rPh>
    <phoneticPr fontId="1"/>
  </si>
  <si>
    <t>射水市三ケ3331番地</t>
    <rPh sb="0" eb="3">
      <t>イミズシ</t>
    </rPh>
    <rPh sb="3" eb="4">
      <t>サン</t>
    </rPh>
    <rPh sb="9" eb="11">
      <t>バンチ</t>
    </rPh>
    <phoneticPr fontId="1"/>
  </si>
  <si>
    <t>永森家具　代表　永森　薫</t>
    <rPh sb="0" eb="4">
      <t>ナガモリカグ</t>
    </rPh>
    <rPh sb="5" eb="7">
      <t>ダイヒョウ</t>
    </rPh>
    <rPh sb="8" eb="10">
      <t>ナガモリ</t>
    </rPh>
    <rPh sb="11" eb="12">
      <t>カオル</t>
    </rPh>
    <phoneticPr fontId="1"/>
  </si>
  <si>
    <t>口振</t>
    <rPh sb="0" eb="2">
      <t>クチフ</t>
    </rPh>
    <phoneticPr fontId="1"/>
  </si>
  <si>
    <t>東京新湊会総会会費</t>
    <rPh sb="0" eb="5">
      <t>トウキョウシンミナトカイ</t>
    </rPh>
    <rPh sb="5" eb="7">
      <t>ソウカイ</t>
    </rPh>
    <rPh sb="7" eb="9">
      <t>カイヒ</t>
    </rPh>
    <phoneticPr fontId="1"/>
  </si>
  <si>
    <t>新湊曳山まつり来賓への土産</t>
    <rPh sb="0" eb="2">
      <t>シンミナト</t>
    </rPh>
    <rPh sb="2" eb="4">
      <t>ヒキヤマ</t>
    </rPh>
    <rPh sb="7" eb="9">
      <t>ライヒン</t>
    </rPh>
    <rPh sb="11" eb="13">
      <t>ミヤゲ</t>
    </rPh>
    <phoneticPr fontId="1"/>
  </si>
  <si>
    <t>14</t>
  </si>
  <si>
    <t>その他</t>
  </si>
  <si>
    <t>日本商工会議所青年部第43回北陸信越ブロック大会射水大会スタンド花</t>
    <rPh sb="0" eb="7">
      <t>ニホンショウコウカイギショ</t>
    </rPh>
    <rPh sb="7" eb="10">
      <t>セイネンブ</t>
    </rPh>
    <rPh sb="10" eb="11">
      <t>ダイ</t>
    </rPh>
    <rPh sb="13" eb="14">
      <t>カイ</t>
    </rPh>
    <rPh sb="14" eb="16">
      <t>ホクリク</t>
    </rPh>
    <rPh sb="16" eb="18">
      <t>シンエツ</t>
    </rPh>
    <rPh sb="22" eb="24">
      <t>タイカイ</t>
    </rPh>
    <rPh sb="24" eb="28">
      <t>イミズタイカイ</t>
    </rPh>
    <rPh sb="32" eb="33">
      <t>ハナ</t>
    </rPh>
    <phoneticPr fontId="1"/>
  </si>
  <si>
    <t>剣淵町教育委員会との懇談会</t>
    <rPh sb="0" eb="3">
      <t>ケンブチマチ</t>
    </rPh>
    <rPh sb="3" eb="8">
      <t>キョウイクイインカイ</t>
    </rPh>
    <rPh sb="10" eb="13">
      <t>コンダンカイ</t>
    </rPh>
    <phoneticPr fontId="1"/>
  </si>
  <si>
    <t>（火）</t>
    <rPh sb="1" eb="2">
      <t>ヒ</t>
    </rPh>
    <phoneticPr fontId="1"/>
  </si>
  <si>
    <t>中華民国（台湾）112年国慶日祝賀レセプション祝花</t>
  </si>
  <si>
    <t>副市長</t>
    <rPh sb="0" eb="3">
      <t>フクシチョウ</t>
    </rPh>
    <phoneticPr fontId="1"/>
  </si>
  <si>
    <t>能登半島地震に伴う人的支援（環境省）へのお礼</t>
    <rPh sb="0" eb="6">
      <t>ノトハントウ</t>
    </rPh>
    <rPh sb="7" eb="8">
      <t>トモナ</t>
    </rPh>
    <rPh sb="9" eb="13">
      <t>ジンテ</t>
    </rPh>
    <rPh sb="21" eb="22">
      <t>レイ</t>
    </rPh>
    <phoneticPr fontId="1"/>
  </si>
  <si>
    <t>７月</t>
    <rPh sb="1" eb="2">
      <t>ガツ</t>
    </rPh>
    <phoneticPr fontId="1"/>
  </si>
  <si>
    <t>第一イン新湊（別館）</t>
    <rPh sb="0" eb="2">
      <t>ダイイチ</t>
    </rPh>
    <rPh sb="4" eb="6">
      <t>シンミナト</t>
    </rPh>
    <rPh sb="7" eb="9">
      <t>ベッカン</t>
    </rPh>
    <phoneticPr fontId="1"/>
  </si>
  <si>
    <t>令和５年度支払額　　　計</t>
    <rPh sb="5" eb="7">
      <t>シハライ</t>
    </rPh>
    <rPh sb="7" eb="8">
      <t>ガク</t>
    </rPh>
    <rPh sb="11" eb="12">
      <t>ケイ</t>
    </rPh>
    <phoneticPr fontId="1"/>
  </si>
  <si>
    <t>とやま石川県人会「つるぎクラブ」第10回懇談会会費</t>
    <rPh sb="3" eb="5">
      <t>イシカワ</t>
    </rPh>
    <rPh sb="5" eb="7">
      <t>ケンジン</t>
    </rPh>
    <rPh sb="7" eb="8">
      <t>カイ</t>
    </rPh>
    <rPh sb="16" eb="17">
      <t>ダイ</t>
    </rPh>
    <rPh sb="19" eb="20">
      <t>カイ</t>
    </rPh>
    <rPh sb="20" eb="23">
      <t>コンダンカイ</t>
    </rPh>
    <rPh sb="23" eb="25">
      <t>カイヒ</t>
    </rPh>
    <phoneticPr fontId="1"/>
  </si>
  <si>
    <t>企画管理部長（市長代理）</t>
    <rPh sb="0" eb="6">
      <t>キカクカンリブチョウ</t>
    </rPh>
    <phoneticPr fontId="1"/>
  </si>
  <si>
    <t>元新湊市議会議長　檜物和廣氏逝去香典</t>
    <rPh sb="0" eb="1">
      <t>モト</t>
    </rPh>
    <rPh sb="1" eb="4">
      <t>シンミナトシ</t>
    </rPh>
    <rPh sb="4" eb="8">
      <t>ギカイ</t>
    </rPh>
    <rPh sb="9" eb="11">
      <t>ヒモノ</t>
    </rPh>
    <rPh sb="11" eb="13">
      <t>カズヒロ</t>
    </rPh>
    <rPh sb="13" eb="14">
      <t>シ</t>
    </rPh>
    <rPh sb="14" eb="16">
      <t>セイキョ</t>
    </rPh>
    <rPh sb="16" eb="18">
      <t>コウデン</t>
    </rPh>
    <phoneticPr fontId="1"/>
  </si>
  <si>
    <t>とやま石川県人会「つるぎクラブ」第10回懇談会会費</t>
    <rPh sb="20" eb="22">
      <t>コンダン</t>
    </rPh>
    <phoneticPr fontId="1"/>
  </si>
  <si>
    <t>富山県副市長会議意見交換会会費</t>
    <rPh sb="0" eb="3">
      <t>トヤマケン</t>
    </rPh>
    <rPh sb="3" eb="8">
      <t>フクシチョウカイギ</t>
    </rPh>
    <rPh sb="8" eb="13">
      <t>イケンコウカンカイ</t>
    </rPh>
    <rPh sb="13" eb="15">
      <t>カイヒ</t>
    </rPh>
    <phoneticPr fontId="1"/>
  </si>
  <si>
    <t>（土）</t>
    <rPh sb="1" eb="2">
      <t>ド</t>
    </rPh>
    <phoneticPr fontId="1"/>
  </si>
  <si>
    <t>庁舎前</t>
    <rPh sb="0" eb="2">
      <t>チョウシャ</t>
    </rPh>
    <rPh sb="2" eb="3">
      <t>マエ</t>
    </rPh>
    <phoneticPr fontId="1"/>
  </si>
  <si>
    <t>東京小杉会総会・懇談会会費</t>
    <rPh sb="0" eb="2">
      <t>トウキョウ</t>
    </rPh>
    <rPh sb="2" eb="4">
      <t>コスギ</t>
    </rPh>
    <rPh sb="4" eb="5">
      <t>カイ</t>
    </rPh>
    <rPh sb="5" eb="7">
      <t>ソウカイ</t>
    </rPh>
    <rPh sb="8" eb="11">
      <t>コンダンカイ</t>
    </rPh>
    <rPh sb="11" eb="13">
      <t>カイヒ</t>
    </rPh>
    <phoneticPr fontId="1"/>
  </si>
  <si>
    <t>（金）</t>
    <rPh sb="1" eb="2">
      <t>キン</t>
    </rPh>
    <phoneticPr fontId="1"/>
  </si>
  <si>
    <t>二口コミュニティセンター</t>
    <rPh sb="0" eb="2">
      <t>フタクチ</t>
    </rPh>
    <phoneticPr fontId="1"/>
  </si>
  <si>
    <t>ANAクラウンプラザホテル富山</t>
    <rPh sb="13" eb="15">
      <t>トヤマ</t>
    </rPh>
    <phoneticPr fontId="1"/>
  </si>
  <si>
    <t>国土交通省との懇談会会費（富山県道路整備促進協会）</t>
    <rPh sb="10" eb="12">
      <t>カイヒ</t>
    </rPh>
    <rPh sb="13" eb="16">
      <t>トヤマケン</t>
    </rPh>
    <rPh sb="16" eb="20">
      <t>ドウロセイビ</t>
    </rPh>
    <rPh sb="20" eb="24">
      <t>ソクシンキョウカイ</t>
    </rPh>
    <phoneticPr fontId="1"/>
  </si>
  <si>
    <t>6月18日
6月24日</t>
    <rPh sb="1" eb="2">
      <t>ガツ</t>
    </rPh>
    <rPh sb="4" eb="5">
      <t>ニチ</t>
    </rPh>
    <rPh sb="7" eb="8">
      <t>ガツ</t>
    </rPh>
    <rPh sb="10" eb="11">
      <t>ニチ</t>
    </rPh>
    <phoneticPr fontId="1"/>
  </si>
  <si>
    <t>中元</t>
    <rPh sb="0" eb="2">
      <t>チュウゲン</t>
    </rPh>
    <phoneticPr fontId="1"/>
  </si>
  <si>
    <t>就任祝賀会会費</t>
    <rPh sb="0" eb="5">
      <t>シュウニンシュクガカイ</t>
    </rPh>
    <rPh sb="5" eb="7">
      <t>カイヒ</t>
    </rPh>
    <phoneticPr fontId="1"/>
  </si>
  <si>
    <t>特定非営利活動法人子どもの権利支援センターぱれっと設立20周年記念パーティー</t>
    <rPh sb="0" eb="2">
      <t>トクテイ</t>
    </rPh>
    <rPh sb="2" eb="3">
      <t>ヒ</t>
    </rPh>
    <rPh sb="3" eb="5">
      <t>エイリ</t>
    </rPh>
    <rPh sb="5" eb="9">
      <t>カツドウホウジン</t>
    </rPh>
    <rPh sb="9" eb="10">
      <t>コ</t>
    </rPh>
    <rPh sb="13" eb="15">
      <t>ケンリ</t>
    </rPh>
    <rPh sb="15" eb="17">
      <t>シエン</t>
    </rPh>
    <rPh sb="25" eb="27">
      <t>セツリツ</t>
    </rPh>
    <rPh sb="29" eb="31">
      <t>シュウネン</t>
    </rPh>
    <rPh sb="31" eb="33">
      <t>キネン</t>
    </rPh>
    <phoneticPr fontId="1"/>
  </si>
  <si>
    <t>８月</t>
    <rPh sb="1" eb="2">
      <t>ガツ</t>
    </rPh>
    <phoneticPr fontId="1"/>
  </si>
  <si>
    <t>総務課長（市長代理）</t>
    <rPh sb="0" eb="2">
      <t>ソウム</t>
    </rPh>
    <rPh sb="2" eb="4">
      <t>カチョウ</t>
    </rPh>
    <rPh sb="5" eb="6">
      <t>シ</t>
    </rPh>
    <rPh sb="6" eb="7">
      <t>チョウ</t>
    </rPh>
    <rPh sb="7" eb="8">
      <t>ダイ</t>
    </rPh>
    <rPh sb="8" eb="9">
      <t>リ</t>
    </rPh>
    <phoneticPr fontId="1"/>
  </si>
  <si>
    <t>第14回富山県山（車）・鉾・屋台・行燈祭交流会議情報交換会会費</t>
    <rPh sb="0" eb="1">
      <t>ダイ</t>
    </rPh>
    <rPh sb="3" eb="4">
      <t>カイ</t>
    </rPh>
    <rPh sb="4" eb="7">
      <t>トヤマケン</t>
    </rPh>
    <rPh sb="7" eb="8">
      <t>ヤマ</t>
    </rPh>
    <rPh sb="9" eb="10">
      <t>クルマ</t>
    </rPh>
    <rPh sb="12" eb="13">
      <t>ホコ</t>
    </rPh>
    <rPh sb="14" eb="16">
      <t>ヤタイ</t>
    </rPh>
    <rPh sb="17" eb="19">
      <t>アンドン</t>
    </rPh>
    <rPh sb="19" eb="20">
      <t>マツ</t>
    </rPh>
    <rPh sb="20" eb="22">
      <t>コウリュウ</t>
    </rPh>
    <rPh sb="22" eb="24">
      <t>カイギ</t>
    </rPh>
    <rPh sb="24" eb="29">
      <t>ジョウホウコウカンカイ</t>
    </rPh>
    <rPh sb="29" eb="31">
      <t>カイヒ</t>
    </rPh>
    <phoneticPr fontId="1"/>
  </si>
  <si>
    <t>第35回富山県反核・平和の火リレー激励金</t>
    <rPh sb="19" eb="20">
      <t>キン</t>
    </rPh>
    <phoneticPr fontId="1"/>
  </si>
  <si>
    <t>第35回富山県反核・平和の日リレー激励</t>
    <rPh sb="0" eb="1">
      <t>ダイ</t>
    </rPh>
    <rPh sb="3" eb="4">
      <t>カイ</t>
    </rPh>
    <rPh sb="4" eb="7">
      <t>トヤマケン</t>
    </rPh>
    <rPh sb="7" eb="9">
      <t>ハンカク</t>
    </rPh>
    <rPh sb="10" eb="12">
      <t>ヘイワ</t>
    </rPh>
    <rPh sb="13" eb="14">
      <t>ヒ</t>
    </rPh>
    <rPh sb="17" eb="19">
      <t>ゲキレイ</t>
    </rPh>
    <phoneticPr fontId="1"/>
  </si>
  <si>
    <t>七美地区戦没者招魂祭供物料</t>
    <rPh sb="0" eb="2">
      <t>シチミ</t>
    </rPh>
    <rPh sb="2" eb="4">
      <t>チク</t>
    </rPh>
    <rPh sb="4" eb="7">
      <t>センボツシャ</t>
    </rPh>
    <rPh sb="7" eb="9">
      <t>ショウコン</t>
    </rPh>
    <rPh sb="9" eb="10">
      <t>サイ</t>
    </rPh>
    <rPh sb="10" eb="13">
      <t>クモツリョウ</t>
    </rPh>
    <phoneticPr fontId="1"/>
  </si>
  <si>
    <t>七美地区戦没者招魂祭供物料</t>
    <rPh sb="0" eb="2">
      <t>シチミ</t>
    </rPh>
    <rPh sb="2" eb="4">
      <t>チク</t>
    </rPh>
    <rPh sb="4" eb="6">
      <t>センボツ</t>
    </rPh>
    <rPh sb="6" eb="7">
      <t>シャ</t>
    </rPh>
    <rPh sb="7" eb="9">
      <t>ショウコン</t>
    </rPh>
    <rPh sb="9" eb="10">
      <t>サイ</t>
    </rPh>
    <rPh sb="10" eb="13">
      <t>クモツリョウ</t>
    </rPh>
    <phoneticPr fontId="1"/>
  </si>
  <si>
    <t>七美コミュニティセンター</t>
    <rPh sb="0" eb="2">
      <t>シチミ</t>
    </rPh>
    <phoneticPr fontId="1"/>
  </si>
  <si>
    <t>教育委員実母ご逝去香典</t>
    <rPh sb="0" eb="2">
      <t>キョウイク</t>
    </rPh>
    <rPh sb="2" eb="4">
      <t>イイン</t>
    </rPh>
    <rPh sb="4" eb="6">
      <t>ジツボ</t>
    </rPh>
    <rPh sb="7" eb="9">
      <t>セイキョ</t>
    </rPh>
    <rPh sb="9" eb="11">
      <t>コウデン</t>
    </rPh>
    <phoneticPr fontId="1"/>
  </si>
  <si>
    <t>二口地区招魂祭供物料</t>
    <rPh sb="0" eb="2">
      <t>フタクチ</t>
    </rPh>
    <rPh sb="2" eb="4">
      <t>チク</t>
    </rPh>
    <rPh sb="4" eb="6">
      <t>ショウコン</t>
    </rPh>
    <rPh sb="6" eb="7">
      <t>サイ</t>
    </rPh>
    <rPh sb="7" eb="10">
      <t>クモツリョウ</t>
    </rPh>
    <phoneticPr fontId="1"/>
  </si>
  <si>
    <t>富山県市長会議負担金</t>
    <rPh sb="0" eb="3">
      <t>トヤマケン</t>
    </rPh>
    <rPh sb="3" eb="5">
      <t>シチョウ</t>
    </rPh>
    <rPh sb="5" eb="7">
      <t>カイギ</t>
    </rPh>
    <rPh sb="7" eb="10">
      <t>フタンキン</t>
    </rPh>
    <phoneticPr fontId="1"/>
  </si>
  <si>
    <t>富山県市長会　会長　藤井裕久</t>
    <rPh sb="0" eb="3">
      <t>トヤマケン</t>
    </rPh>
    <rPh sb="3" eb="5">
      <t>シチョウ</t>
    </rPh>
    <rPh sb="5" eb="6">
      <t>カイ</t>
    </rPh>
    <rPh sb="7" eb="9">
      <t>カイチョウ</t>
    </rPh>
    <rPh sb="10" eb="12">
      <t>フジイ</t>
    </rPh>
    <rPh sb="12" eb="14">
      <t>ヒロヒサ</t>
    </rPh>
    <phoneticPr fontId="1"/>
  </si>
  <si>
    <t>介護保険課長（市長代理）</t>
    <rPh sb="0" eb="6">
      <t>カイゴホケンカチョウ</t>
    </rPh>
    <rPh sb="7" eb="9">
      <t>シチョウ</t>
    </rPh>
    <rPh sb="9" eb="11">
      <t>ダイリ</t>
    </rPh>
    <phoneticPr fontId="1"/>
  </si>
  <si>
    <t>地域福祉課長（市長代理）</t>
    <rPh sb="0" eb="6">
      <t>チイキフクシカチョウ</t>
    </rPh>
    <rPh sb="7" eb="9">
      <t>シチョウ</t>
    </rPh>
    <rPh sb="9" eb="11">
      <t>ダイリ</t>
    </rPh>
    <phoneticPr fontId="1"/>
  </si>
  <si>
    <t>令和５年度　市長交際費戻入伺</t>
    <rPh sb="0" eb="2">
      <t>レイワ</t>
    </rPh>
    <rPh sb="4" eb="5">
      <t>ガンネン</t>
    </rPh>
    <rPh sb="6" eb="8">
      <t>シチョウ</t>
    </rPh>
    <rPh sb="8" eb="11">
      <t>コウサイヒ</t>
    </rPh>
    <rPh sb="13" eb="14">
      <t>ウカガイ</t>
    </rPh>
    <phoneticPr fontId="1"/>
  </si>
  <si>
    <t>射水市戸破2198</t>
    <rPh sb="0" eb="3">
      <t>イミズシ</t>
    </rPh>
    <rPh sb="3" eb="4">
      <t>ト</t>
    </rPh>
    <rPh sb="4" eb="5">
      <t>ハ</t>
    </rPh>
    <phoneticPr fontId="1"/>
  </si>
  <si>
    <t>叙勲受章お祝いの会祝花</t>
  </si>
  <si>
    <t>松岡昌一氏瑞宝単光章受賞祝賀会祝花</t>
    <rPh sb="0" eb="4">
      <t>マツオカショウイチ</t>
    </rPh>
    <rPh sb="4" eb="5">
      <t>シ</t>
    </rPh>
    <rPh sb="5" eb="10">
      <t>ズイホウタンコウショウ</t>
    </rPh>
    <rPh sb="10" eb="12">
      <t>ジュショウ</t>
    </rPh>
    <rPh sb="12" eb="15">
      <t>シュクガカイ</t>
    </rPh>
    <rPh sb="15" eb="16">
      <t>イワ</t>
    </rPh>
    <rPh sb="16" eb="17">
      <t>ハナ</t>
    </rPh>
    <phoneticPr fontId="1"/>
  </si>
  <si>
    <t>元新湊市議会議長逝去香典</t>
  </si>
  <si>
    <t>７月</t>
  </si>
  <si>
    <t>中元（カニ干し）</t>
    <rPh sb="0" eb="2">
      <t>チュウゲン</t>
    </rPh>
    <rPh sb="5" eb="6">
      <t>ホ</t>
    </rPh>
    <phoneticPr fontId="1"/>
  </si>
  <si>
    <t>オーバードホール</t>
  </si>
  <si>
    <t>元新湊市議会議長葬儀生花代</t>
  </si>
  <si>
    <t>中元（干物）</t>
    <rPh sb="0" eb="2">
      <t>チュウゲン</t>
    </rPh>
    <rPh sb="3" eb="5">
      <t>ヒモノ</t>
    </rPh>
    <phoneticPr fontId="1"/>
  </si>
  <si>
    <t>射水商工会議所2023会員大会懇談会会費</t>
    <rPh sb="0" eb="7">
      <t>イミズショウ</t>
    </rPh>
    <rPh sb="11" eb="13">
      <t>カイイン</t>
    </rPh>
    <rPh sb="13" eb="15">
      <t>タイカイ</t>
    </rPh>
    <rPh sb="15" eb="18">
      <t>コンダンカイ</t>
    </rPh>
    <rPh sb="18" eb="20">
      <t>カイヒ</t>
    </rPh>
    <phoneticPr fontId="1"/>
  </si>
  <si>
    <t>特定非営利活動法人子どもの権利支援センターぱれっと設立20周年記念パーティー会費</t>
    <rPh sb="25" eb="27">
      <t>セツリツ</t>
    </rPh>
    <rPh sb="29" eb="31">
      <t>シュウネン</t>
    </rPh>
    <rPh sb="31" eb="33">
      <t>キネン</t>
    </rPh>
    <rPh sb="38" eb="40">
      <t>カイヒ</t>
    </rPh>
    <phoneticPr fontId="1"/>
  </si>
  <si>
    <t>作道小学校忠魂碑前</t>
    <rPh sb="0" eb="2">
      <t>ツクリミチ</t>
    </rPh>
    <rPh sb="2" eb="5">
      <t>ショウガッコウ</t>
    </rPh>
    <rPh sb="5" eb="8">
      <t>チュウコンヒ</t>
    </rPh>
    <rPh sb="8" eb="9">
      <t>マエ</t>
    </rPh>
    <phoneticPr fontId="1"/>
  </si>
  <si>
    <t>令和5年度第2回「ワンチームとやま」連携推進本部会議懇談会会費</t>
    <rPh sb="0" eb="2">
      <t>レイワ</t>
    </rPh>
    <rPh sb="3" eb="5">
      <t>ネンド</t>
    </rPh>
    <rPh sb="5" eb="6">
      <t>ダイ</t>
    </rPh>
    <rPh sb="7" eb="8">
      <t>カイ</t>
    </rPh>
    <rPh sb="18" eb="24">
      <t>レンケイスイシンホンブ</t>
    </rPh>
    <rPh sb="24" eb="26">
      <t>カイギ</t>
    </rPh>
    <rPh sb="26" eb="29">
      <t>コンダンカイ</t>
    </rPh>
    <rPh sb="29" eb="31">
      <t>カイヒ</t>
    </rPh>
    <phoneticPr fontId="1"/>
  </si>
  <si>
    <t>農林水産課長ほか</t>
    <rPh sb="0" eb="6">
      <t>ノウリンスイ</t>
    </rPh>
    <phoneticPr fontId="1"/>
  </si>
  <si>
    <t>眞岸潤子教育委員実母ご逝去香典</t>
    <rPh sb="0" eb="1">
      <t>マ</t>
    </rPh>
    <rPh sb="1" eb="2">
      <t>キシ</t>
    </rPh>
    <rPh sb="2" eb="4">
      <t>ジュンコ</t>
    </rPh>
    <rPh sb="4" eb="6">
      <t>キョウイク</t>
    </rPh>
    <rPh sb="6" eb="8">
      <t>イイン</t>
    </rPh>
    <rPh sb="8" eb="10">
      <t>ジツボ</t>
    </rPh>
    <rPh sb="11" eb="13">
      <t>セイキョ</t>
    </rPh>
    <rPh sb="13" eb="15">
      <t>コウデン</t>
    </rPh>
    <phoneticPr fontId="1"/>
  </si>
  <si>
    <t>ミュージックステージのり～”のり”と”ミュージックステージのり”のバースデー・オープニング・パーティー会費</t>
    <rPh sb="51" eb="53">
      <t>カイヒ</t>
    </rPh>
    <phoneticPr fontId="1"/>
  </si>
  <si>
    <t>旧第一イン新湊新港ビル1F</t>
    <rPh sb="0" eb="1">
      <t>キュウ</t>
    </rPh>
    <rPh sb="1" eb="3">
      <t>ダイイチ</t>
    </rPh>
    <rPh sb="5" eb="7">
      <t>シンミナト</t>
    </rPh>
    <rPh sb="7" eb="9">
      <t>シンミナト</t>
    </rPh>
    <phoneticPr fontId="1"/>
  </si>
  <si>
    <t>呉西6市市長意見交換会会費</t>
    <rPh sb="0" eb="2">
      <t>ゴセイ</t>
    </rPh>
    <rPh sb="3" eb="4">
      <t>シ</t>
    </rPh>
    <rPh sb="4" eb="6">
      <t>シチョウ</t>
    </rPh>
    <rPh sb="6" eb="11">
      <t>イケンコウカンカイ</t>
    </rPh>
    <rPh sb="11" eb="13">
      <t>カイヒ</t>
    </rPh>
    <phoneticPr fontId="1"/>
  </si>
  <si>
    <t>築山洋子絵画展祝花</t>
    <rPh sb="0" eb="2">
      <t>ツキヤマ</t>
    </rPh>
    <rPh sb="2" eb="4">
      <t>ヨウコ</t>
    </rPh>
    <rPh sb="4" eb="7">
      <t>カイガテン</t>
    </rPh>
    <rPh sb="7" eb="9">
      <t>イワ</t>
    </rPh>
    <phoneticPr fontId="1"/>
  </si>
  <si>
    <t>東京富山県人会懇親の集い会費</t>
  </si>
  <si>
    <t>歳暮（ズワイガニ・ベニズワイガニ）</t>
  </si>
  <si>
    <t>曼陀羅寺</t>
    <rPh sb="0" eb="3">
      <t>マンダラ</t>
    </rPh>
    <rPh sb="3" eb="4">
      <t>デラ</t>
    </rPh>
    <phoneticPr fontId="1"/>
  </si>
  <si>
    <t>禅楽竣工式スタンド花</t>
    <rPh sb="0" eb="2">
      <t>ゼンラク</t>
    </rPh>
    <rPh sb="2" eb="5">
      <t>シュンコウシキ</t>
    </rPh>
    <rPh sb="9" eb="10">
      <t>ハナ</t>
    </rPh>
    <phoneticPr fontId="1"/>
  </si>
  <si>
    <t>１１月</t>
    <rPh sb="2" eb="3">
      <t>ガツ</t>
    </rPh>
    <phoneticPr fontId="1"/>
  </si>
  <si>
    <t>射水市社会福祉協議会懇談会会費</t>
    <rPh sb="0" eb="3">
      <t>イミズシ</t>
    </rPh>
    <rPh sb="3" eb="10">
      <t>シャカイフクシ</t>
    </rPh>
    <rPh sb="10" eb="13">
      <t>コンダンカイ</t>
    </rPh>
    <rPh sb="13" eb="15">
      <t>カイヒ</t>
    </rPh>
    <phoneticPr fontId="1"/>
  </si>
  <si>
    <t>禅楽</t>
    <rPh sb="0" eb="2">
      <t>ゼンラク</t>
    </rPh>
    <phoneticPr fontId="1"/>
  </si>
  <si>
    <t>９月</t>
    <rPh sb="1" eb="2">
      <t>ガツ</t>
    </rPh>
    <phoneticPr fontId="1"/>
  </si>
  <si>
    <t>株式会社中村燃料商店創業120周年記念祝賀会</t>
    <rPh sb="0" eb="4">
      <t>カブシキガイシャ</t>
    </rPh>
    <rPh sb="4" eb="6">
      <t>ナカムラ</t>
    </rPh>
    <rPh sb="6" eb="8">
      <t>ネンリョウ</t>
    </rPh>
    <rPh sb="8" eb="10">
      <t>ショウテン</t>
    </rPh>
    <rPh sb="10" eb="12">
      <t>ソウギョウ</t>
    </rPh>
    <rPh sb="15" eb="17">
      <t>シュウネン</t>
    </rPh>
    <rPh sb="17" eb="19">
      <t>キネン</t>
    </rPh>
    <rPh sb="19" eb="22">
      <t>シュクガカイ</t>
    </rPh>
    <phoneticPr fontId="1"/>
  </si>
  <si>
    <t>歳暮（ラーメン）</t>
  </si>
  <si>
    <t>海老江曳山まつり　祝金（＠5,000円×3基）</t>
    <rPh sb="0" eb="3">
      <t>エビエ</t>
    </rPh>
    <rPh sb="3" eb="5">
      <t>ヒキヤマ</t>
    </rPh>
    <rPh sb="9" eb="10">
      <t>イワ</t>
    </rPh>
    <rPh sb="10" eb="11">
      <t>キン</t>
    </rPh>
    <rPh sb="18" eb="19">
      <t>エン</t>
    </rPh>
    <rPh sb="21" eb="22">
      <t>キ</t>
    </rPh>
    <phoneticPr fontId="1"/>
  </si>
  <si>
    <t>会議・懇談会費</t>
  </si>
  <si>
    <t>松井　良暁</t>
    <rPh sb="0" eb="2">
      <t>マツイ</t>
    </rPh>
    <rPh sb="3" eb="4">
      <t>リョウ</t>
    </rPh>
    <rPh sb="4" eb="5">
      <t>アキラ</t>
    </rPh>
    <phoneticPr fontId="1"/>
  </si>
  <si>
    <t>令和5年度第2回「ワンチームとやま」懇談会会費</t>
  </si>
  <si>
    <t>台北市訪問（9月）用　記念品（富山木象嵌）</t>
    <rPh sb="0" eb="2">
      <t>タイペイ</t>
    </rPh>
    <rPh sb="2" eb="3">
      <t>シ</t>
    </rPh>
    <rPh sb="3" eb="5">
      <t>ホウモン</t>
    </rPh>
    <rPh sb="7" eb="8">
      <t>ガツ</t>
    </rPh>
    <rPh sb="9" eb="10">
      <t>ヨウ</t>
    </rPh>
    <rPh sb="11" eb="14">
      <t>キネンヒン</t>
    </rPh>
    <rPh sb="15" eb="17">
      <t>トヤマ</t>
    </rPh>
    <rPh sb="17" eb="18">
      <t>モク</t>
    </rPh>
    <rPh sb="18" eb="19">
      <t>ゾウ</t>
    </rPh>
    <rPh sb="19" eb="20">
      <t>ガン</t>
    </rPh>
    <phoneticPr fontId="1"/>
  </si>
  <si>
    <t>第48回日本ハンドボールリーグ　アランマーレ激励金</t>
    <rPh sb="0" eb="1">
      <t>ダイ</t>
    </rPh>
    <rPh sb="3" eb="4">
      <t>カイ</t>
    </rPh>
    <rPh sb="4" eb="6">
      <t>ニホン</t>
    </rPh>
    <rPh sb="22" eb="24">
      <t>ゲキレイ</t>
    </rPh>
    <rPh sb="24" eb="25">
      <t>キン</t>
    </rPh>
    <phoneticPr fontId="1"/>
  </si>
  <si>
    <t>いしかわ富山県人会「つるぎクラブ」第９回懇親会費</t>
    <rPh sb="4" eb="6">
      <t>トヤマ</t>
    </rPh>
    <rPh sb="6" eb="9">
      <t>ケンジンカイ</t>
    </rPh>
    <rPh sb="17" eb="18">
      <t>ダイ</t>
    </rPh>
    <rPh sb="19" eb="20">
      <t>カイ</t>
    </rPh>
    <rPh sb="20" eb="23">
      <t>コンシンカイ</t>
    </rPh>
    <rPh sb="23" eb="24">
      <t>ヒ</t>
    </rPh>
    <phoneticPr fontId="1"/>
  </si>
  <si>
    <t>射水商工会議所懇談会</t>
    <rPh sb="0" eb="7">
      <t>イミズショウコウカイギショ</t>
    </rPh>
    <rPh sb="7" eb="10">
      <t>コンダンカイ</t>
    </rPh>
    <phoneticPr fontId="1"/>
  </si>
  <si>
    <t>新湊曳山まつり祝金（（曳山13基＋神輿1基）×@5000）</t>
    <rPh sb="0" eb="2">
      <t>シンミナト</t>
    </rPh>
    <rPh sb="2" eb="4">
      <t>ヒキヤマ</t>
    </rPh>
    <rPh sb="7" eb="9">
      <t>イワイキン</t>
    </rPh>
    <rPh sb="11" eb="13">
      <t>ヒキヤマ</t>
    </rPh>
    <rPh sb="15" eb="16">
      <t>キ</t>
    </rPh>
    <rPh sb="17" eb="19">
      <t>ミコシ</t>
    </rPh>
    <rPh sb="20" eb="21">
      <t>キ</t>
    </rPh>
    <phoneticPr fontId="1"/>
  </si>
  <si>
    <t>剣淵町教育委員会との懇談会</t>
  </si>
  <si>
    <t>杉本正氏叙勲受章お祝いの会スタンド花</t>
    <rPh sb="0" eb="2">
      <t>スギモト</t>
    </rPh>
    <rPh sb="2" eb="3">
      <t>タダシ</t>
    </rPh>
    <rPh sb="3" eb="4">
      <t>シ</t>
    </rPh>
    <rPh sb="4" eb="8">
      <t>ジョクンジュショウ</t>
    </rPh>
    <rPh sb="9" eb="10">
      <t>イワ</t>
    </rPh>
    <rPh sb="12" eb="13">
      <t>カイ</t>
    </rPh>
    <rPh sb="17" eb="18">
      <t>ハナ</t>
    </rPh>
    <phoneticPr fontId="1"/>
  </si>
  <si>
    <t>ミュージックステージのり～”のり”と”ミュージックステージのり”のバースデー・オープニング・パーティスタンド花</t>
    <rPh sb="54" eb="55">
      <t>ハナ</t>
    </rPh>
    <phoneticPr fontId="1"/>
  </si>
  <si>
    <t>元小杉町収入役葬儀生花代</t>
    <rPh sb="7" eb="9">
      <t>ソウギ</t>
    </rPh>
    <rPh sb="9" eb="11">
      <t>セイカ</t>
    </rPh>
    <rPh sb="11" eb="12">
      <t>ダイ</t>
    </rPh>
    <phoneticPr fontId="1"/>
  </si>
  <si>
    <t>高岡市川原町14-14</t>
    <rPh sb="0" eb="3">
      <t>タカオカシ</t>
    </rPh>
    <rPh sb="3" eb="6">
      <t>カワハラマチ</t>
    </rPh>
    <phoneticPr fontId="1"/>
  </si>
  <si>
    <t>元新湊市助役逝去香典</t>
    <rPh sb="0" eb="1">
      <t>モト</t>
    </rPh>
    <rPh sb="1" eb="4">
      <t>シンミナトシ</t>
    </rPh>
    <rPh sb="4" eb="6">
      <t>ジョヤク</t>
    </rPh>
    <rPh sb="6" eb="8">
      <t>セイキョ</t>
    </rPh>
    <rPh sb="8" eb="10">
      <t>コウデン</t>
    </rPh>
    <phoneticPr fontId="1"/>
  </si>
  <si>
    <t>株式会社中村燃料商店</t>
    <rPh sb="0" eb="4">
      <t>カブシキガイシャ</t>
    </rPh>
    <rPh sb="4" eb="6">
      <t>ナカムラ</t>
    </rPh>
    <rPh sb="6" eb="8">
      <t>ネンリョウ</t>
    </rPh>
    <rPh sb="8" eb="10">
      <t>ショウテン</t>
    </rPh>
    <phoneticPr fontId="1"/>
  </si>
  <si>
    <t>第一イン新湊別館</t>
    <rPh sb="0" eb="2">
      <t>ダイイチ</t>
    </rPh>
    <rPh sb="4" eb="6">
      <t>シンミナト</t>
    </rPh>
    <rPh sb="6" eb="8">
      <t>ベッカン</t>
    </rPh>
    <phoneticPr fontId="1"/>
  </si>
  <si>
    <t>いしかわ富山県人会「つるぎクラブ」第９回懇談会会費</t>
    <rPh sb="4" eb="6">
      <t>トヤマ</t>
    </rPh>
    <rPh sb="6" eb="9">
      <t>ケンジンカイ</t>
    </rPh>
    <rPh sb="17" eb="18">
      <t>ダイ</t>
    </rPh>
    <rPh sb="19" eb="20">
      <t>カイ</t>
    </rPh>
    <rPh sb="20" eb="23">
      <t>コンダンカイ</t>
    </rPh>
    <rPh sb="23" eb="24">
      <t>カイ</t>
    </rPh>
    <rPh sb="24" eb="25">
      <t>ヒ</t>
    </rPh>
    <phoneticPr fontId="1"/>
  </si>
  <si>
    <t>株式会社中村燃料商店創業120周年記念祝賀会胡蝶蘭</t>
    <rPh sb="0" eb="4">
      <t>カブシキガイシャ</t>
    </rPh>
    <rPh sb="4" eb="6">
      <t>ナカムラ</t>
    </rPh>
    <rPh sb="6" eb="8">
      <t>ネンリョウ</t>
    </rPh>
    <rPh sb="8" eb="10">
      <t>ショウテン</t>
    </rPh>
    <rPh sb="10" eb="12">
      <t>ソウギョウ</t>
    </rPh>
    <rPh sb="15" eb="17">
      <t>シュウネン</t>
    </rPh>
    <rPh sb="17" eb="19">
      <t>キネン</t>
    </rPh>
    <rPh sb="19" eb="22">
      <t>シュクガカイ</t>
    </rPh>
    <rPh sb="22" eb="25">
      <t>コチョウラン</t>
    </rPh>
    <phoneticPr fontId="1"/>
  </si>
  <si>
    <t>富山県市長会議負担金</t>
  </si>
  <si>
    <t>小杉カントリークラブ内「アルテミス」</t>
    <rPh sb="0" eb="2">
      <t>コスギ</t>
    </rPh>
    <rPh sb="10" eb="11">
      <t>ナイ</t>
    </rPh>
    <phoneticPr fontId="1"/>
  </si>
  <si>
    <t>天よし亭</t>
    <rPh sb="0" eb="1">
      <t>テン</t>
    </rPh>
    <rPh sb="3" eb="4">
      <t>テイ</t>
    </rPh>
    <phoneticPr fontId="1"/>
  </si>
  <si>
    <t>映画「僕ラー」公開スタンド花</t>
  </si>
  <si>
    <t>富山県宅地建物取引業協会高岡支部　新春の集い会費</t>
    <rPh sb="0" eb="3">
      <t>トヤマケン</t>
    </rPh>
    <rPh sb="3" eb="5">
      <t>タクチ</t>
    </rPh>
    <rPh sb="5" eb="7">
      <t>タテモノ</t>
    </rPh>
    <rPh sb="7" eb="12">
      <t>トリヒキギ</t>
    </rPh>
    <rPh sb="12" eb="16">
      <t>タカオカ</t>
    </rPh>
    <rPh sb="17" eb="19">
      <t>シンシュン</t>
    </rPh>
    <rPh sb="20" eb="22">
      <t>ツド</t>
    </rPh>
    <rPh sb="22" eb="24">
      <t>カイヒ</t>
    </rPh>
    <phoneticPr fontId="1"/>
  </si>
  <si>
    <t>大手町サンケイプラザ</t>
    <rPh sb="0" eb="3">
      <t>オオテマチ</t>
    </rPh>
    <phoneticPr fontId="1"/>
  </si>
  <si>
    <t>オーバード・ホール　ハイビジョンシアター</t>
  </si>
  <si>
    <t>１０月</t>
    <rPh sb="2" eb="3">
      <t>ガツ</t>
    </rPh>
    <phoneticPr fontId="1"/>
  </si>
  <si>
    <t>口振</t>
  </si>
  <si>
    <t>東京第一ホテル錦</t>
    <rPh sb="0" eb="2">
      <t>トウキョウ</t>
    </rPh>
    <rPh sb="2" eb="4">
      <t>ダイイチ</t>
    </rPh>
    <rPh sb="7" eb="8">
      <t>ニシキ</t>
    </rPh>
    <phoneticPr fontId="1"/>
  </si>
  <si>
    <t>高周波文化ホール</t>
    <rPh sb="0" eb="8">
      <t>コウシュウハブ</t>
    </rPh>
    <phoneticPr fontId="1"/>
  </si>
  <si>
    <t>政策参与・企画管理部次長（市長代理）</t>
    <rPh sb="0" eb="4">
      <t>セイサクサンヨ</t>
    </rPh>
    <rPh sb="5" eb="12">
      <t>キカクカンリブジチョウ</t>
    </rPh>
    <rPh sb="13" eb="17">
      <t>シチョウダイリ</t>
    </rPh>
    <phoneticPr fontId="1"/>
  </si>
  <si>
    <t>ホテルニューオータニ大阪</t>
    <rPh sb="10" eb="12">
      <t>オオサカ</t>
    </rPh>
    <phoneticPr fontId="1"/>
  </si>
  <si>
    <t>東京小杉会総会訪問用土産</t>
    <rPh sb="0" eb="5">
      <t>トウキョウコスギカイ</t>
    </rPh>
    <phoneticPr fontId="1"/>
  </si>
  <si>
    <t>いみず野農業協同組合との懇談会</t>
    <rPh sb="3" eb="4">
      <t>ノ</t>
    </rPh>
    <rPh sb="4" eb="6">
      <t>ノウギョウ</t>
    </rPh>
    <rPh sb="6" eb="8">
      <t>キョウドウ</t>
    </rPh>
    <rPh sb="8" eb="10">
      <t>クミアイ</t>
    </rPh>
    <rPh sb="12" eb="15">
      <t>コンダンカイ</t>
    </rPh>
    <phoneticPr fontId="1"/>
  </si>
  <si>
    <t>農業委員会委員懇談会</t>
    <rPh sb="0" eb="5">
      <t>ノウギョ</t>
    </rPh>
    <rPh sb="5" eb="7">
      <t>イイン</t>
    </rPh>
    <rPh sb="7" eb="10">
      <t>コンダンカイ</t>
    </rPh>
    <phoneticPr fontId="1"/>
  </si>
  <si>
    <t>射水市大門19番地</t>
    <rPh sb="0" eb="3">
      <t>イミズシ</t>
    </rPh>
    <rPh sb="3" eb="5">
      <t>ダイモン</t>
    </rPh>
    <rPh sb="7" eb="9">
      <t>バンチ</t>
    </rPh>
    <phoneticPr fontId="1"/>
  </si>
  <si>
    <t>パレス扇寿</t>
    <rPh sb="3" eb="4">
      <t>オウギ</t>
    </rPh>
    <rPh sb="4" eb="5">
      <t>コトブキ</t>
    </rPh>
    <phoneticPr fontId="1"/>
  </si>
  <si>
    <t>東京都</t>
    <rPh sb="0" eb="3">
      <t>トウキョウト</t>
    </rPh>
    <phoneticPr fontId="1"/>
  </si>
  <si>
    <t>島竜彦氏叙勲受章お祝いの会スタンド花</t>
    <rPh sb="0" eb="1">
      <t>シマ</t>
    </rPh>
    <rPh sb="1" eb="3">
      <t>タツヒコ</t>
    </rPh>
    <rPh sb="3" eb="4">
      <t>シ</t>
    </rPh>
    <rPh sb="4" eb="8">
      <t>ジョクンジュショウ</t>
    </rPh>
    <rPh sb="9" eb="10">
      <t>イワ</t>
    </rPh>
    <rPh sb="12" eb="13">
      <t>カイ</t>
    </rPh>
    <rPh sb="17" eb="18">
      <t>ハナ</t>
    </rPh>
    <phoneticPr fontId="1"/>
  </si>
  <si>
    <t>七美地区戦没者招魂祭供物料</t>
  </si>
  <si>
    <t>久保　博幹</t>
    <rPh sb="0" eb="2">
      <t>クボ</t>
    </rPh>
    <rPh sb="3" eb="4">
      <t>ヒロシ</t>
    </rPh>
    <rPh sb="4" eb="5">
      <t>ミキ</t>
    </rPh>
    <phoneticPr fontId="1"/>
  </si>
  <si>
    <t>大野久芳氏旭日中綬章受章を祝う会スタンド花</t>
    <rPh sb="0" eb="4">
      <t>オオノヒサヨシ</t>
    </rPh>
    <rPh sb="4" eb="5">
      <t>シ</t>
    </rPh>
    <rPh sb="5" eb="7">
      <t>キョクジツ</t>
    </rPh>
    <rPh sb="7" eb="8">
      <t>チュウ</t>
    </rPh>
    <rPh sb="8" eb="9">
      <t>ジュ</t>
    </rPh>
    <rPh sb="9" eb="10">
      <t>ショウ</t>
    </rPh>
    <rPh sb="10" eb="12">
      <t>ジュショウ</t>
    </rPh>
    <rPh sb="13" eb="14">
      <t>イワ</t>
    </rPh>
    <rPh sb="15" eb="16">
      <t>カイ</t>
    </rPh>
    <rPh sb="20" eb="21">
      <t>ハナ</t>
    </rPh>
    <phoneticPr fontId="1"/>
  </si>
  <si>
    <t>特定非営利活動法人子どもの権利支援センターぱれっと設立20周年スタンド花</t>
    <rPh sb="0" eb="2">
      <t>トクテイ</t>
    </rPh>
    <rPh sb="2" eb="3">
      <t>ヒ</t>
    </rPh>
    <rPh sb="3" eb="5">
      <t>エイリ</t>
    </rPh>
    <rPh sb="5" eb="9">
      <t>カツドウホウジン</t>
    </rPh>
    <rPh sb="9" eb="10">
      <t>コ</t>
    </rPh>
    <rPh sb="13" eb="15">
      <t>ケンリ</t>
    </rPh>
    <rPh sb="15" eb="17">
      <t>シエン</t>
    </rPh>
    <rPh sb="25" eb="27">
      <t>セツリツ</t>
    </rPh>
    <rPh sb="29" eb="31">
      <t>シュウネン</t>
    </rPh>
    <rPh sb="35" eb="36">
      <t>ハナ</t>
    </rPh>
    <phoneticPr fontId="1"/>
  </si>
  <si>
    <t>富山県遺族会忠霊塔慰霊祭供物料</t>
    <rPh sb="3" eb="5">
      <t>イゾク</t>
    </rPh>
    <rPh sb="5" eb="6">
      <t>カイ</t>
    </rPh>
    <rPh sb="6" eb="7">
      <t>チュウ</t>
    </rPh>
    <rPh sb="7" eb="8">
      <t>レイ</t>
    </rPh>
    <rPh sb="8" eb="9">
      <t>トウ</t>
    </rPh>
    <rPh sb="9" eb="12">
      <t>イレイサイ</t>
    </rPh>
    <rPh sb="12" eb="15">
      <t>クモツリョウ</t>
    </rPh>
    <phoneticPr fontId="1"/>
  </si>
  <si>
    <t>市民活躍・文化課係長（市長代理）</t>
    <rPh sb="0" eb="4">
      <t>シミンカツヤク</t>
    </rPh>
    <rPh sb="5" eb="8">
      <t>ブンカカ</t>
    </rPh>
    <rPh sb="8" eb="10">
      <t>カカリチョウ</t>
    </rPh>
    <rPh sb="11" eb="15">
      <t>シチョウダイリ</t>
    </rPh>
    <phoneticPr fontId="1"/>
  </si>
  <si>
    <t>大阪市北区中之島3-6-41</t>
    <rPh sb="0" eb="3">
      <t>オオサカシ</t>
    </rPh>
    <rPh sb="3" eb="5">
      <t>キタク</t>
    </rPh>
    <rPh sb="5" eb="8">
      <t>ナカノシマ</t>
    </rPh>
    <phoneticPr fontId="1"/>
  </si>
  <si>
    <t>市出身紫綬褒章受章者親族逝去香典</t>
    <rPh sb="0" eb="1">
      <t>シ</t>
    </rPh>
    <rPh sb="1" eb="3">
      <t>シュッシン</t>
    </rPh>
    <rPh sb="3" eb="7">
      <t>シジュ</t>
    </rPh>
    <rPh sb="7" eb="9">
      <t>ジュショウ</t>
    </rPh>
    <rPh sb="9" eb="10">
      <t>シャ</t>
    </rPh>
    <rPh sb="10" eb="12">
      <t>シンゾク</t>
    </rPh>
    <rPh sb="12" eb="14">
      <t>セイキョ</t>
    </rPh>
    <rPh sb="14" eb="16">
      <t>コウデン</t>
    </rPh>
    <phoneticPr fontId="1"/>
  </si>
  <si>
    <t>田中産業株式会社訪問土産（むきシロエビ、シロエビ昆布締）</t>
    <rPh sb="0" eb="8">
      <t>タナカサンギョ</t>
    </rPh>
    <rPh sb="8" eb="10">
      <t>ホウモン</t>
    </rPh>
    <rPh sb="10" eb="12">
      <t>ミヤゲ</t>
    </rPh>
    <rPh sb="24" eb="27">
      <t>コンブシメ</t>
    </rPh>
    <phoneticPr fontId="1"/>
  </si>
  <si>
    <t>ローズ・エ・ロメオ</t>
  </si>
  <si>
    <t>中華民国（台湾）112年国慶日祝賀レセプションスタンド花</t>
    <rPh sb="0" eb="4">
      <t>チュウカミンコク</t>
    </rPh>
    <rPh sb="5" eb="7">
      <t>タイワン</t>
    </rPh>
    <rPh sb="11" eb="12">
      <t>ネン</t>
    </rPh>
    <rPh sb="12" eb="13">
      <t>コク</t>
    </rPh>
    <rPh sb="13" eb="14">
      <t>ケイ</t>
    </rPh>
    <rPh sb="14" eb="15">
      <t>ニチ</t>
    </rPh>
    <rPh sb="15" eb="17">
      <t>シュクガ</t>
    </rPh>
    <rPh sb="27" eb="28">
      <t>バナ</t>
    </rPh>
    <phoneticPr fontId="1"/>
  </si>
  <si>
    <t>いみず「イタリアの食」魅力フェア実行委員会</t>
  </si>
  <si>
    <t>ルポール麹町</t>
    <rPh sb="4" eb="6">
      <t>コウジマチ</t>
    </rPh>
    <phoneticPr fontId="1"/>
  </si>
  <si>
    <t>就任祝賀会会費戻入　※開催中止のため</t>
    <rPh sb="0" eb="2">
      <t>シュウニン</t>
    </rPh>
    <rPh sb="2" eb="5">
      <t>シュクガカイ</t>
    </rPh>
    <rPh sb="5" eb="7">
      <t>カイヒ</t>
    </rPh>
    <rPh sb="7" eb="9">
      <t>モドシイレ</t>
    </rPh>
    <rPh sb="11" eb="13">
      <t>カイサイ</t>
    </rPh>
    <rPh sb="13" eb="15">
      <t>チュウシ</t>
    </rPh>
    <phoneticPr fontId="1"/>
  </si>
  <si>
    <t>「イタリアの食」魅力フェア歓迎レセプション</t>
    <rPh sb="6" eb="7">
      <t>シ</t>
    </rPh>
    <rPh sb="8" eb="10">
      <t>ミリョク</t>
    </rPh>
    <rPh sb="13" eb="15">
      <t>カンゲイ</t>
    </rPh>
    <phoneticPr fontId="1"/>
  </si>
  <si>
    <t>都市センターホテル</t>
    <rPh sb="0" eb="2">
      <t>トシ</t>
    </rPh>
    <phoneticPr fontId="1"/>
  </si>
  <si>
    <t>１１月</t>
  </si>
  <si>
    <t>市長・随行者（政策推進課長補佐）</t>
    <rPh sb="0" eb="2">
      <t>シチョウ</t>
    </rPh>
    <rPh sb="3" eb="6">
      <t>ズイコウシャ</t>
    </rPh>
    <rPh sb="7" eb="15">
      <t>セイサクスイシン</t>
    </rPh>
    <phoneticPr fontId="1"/>
  </si>
  <si>
    <t>令和５年北陸ブロック懇談会（北陸管内道路整備促進協会）</t>
    <rPh sb="0" eb="2">
      <t>レイワ</t>
    </rPh>
    <rPh sb="3" eb="4">
      <t>ネン</t>
    </rPh>
    <rPh sb="4" eb="6">
      <t>ホクリク</t>
    </rPh>
    <rPh sb="10" eb="13">
      <t>コンダンカイ</t>
    </rPh>
    <rPh sb="14" eb="18">
      <t>ホクリク</t>
    </rPh>
    <rPh sb="18" eb="22">
      <t>ドウロ</t>
    </rPh>
    <rPh sb="22" eb="26">
      <t>ソクシン</t>
    </rPh>
    <phoneticPr fontId="1"/>
  </si>
  <si>
    <t>訪問土産</t>
    <rPh sb="0" eb="2">
      <t>ホウモン</t>
    </rPh>
    <rPh sb="2" eb="4">
      <t>ミヤゲ</t>
    </rPh>
    <phoneticPr fontId="1"/>
  </si>
  <si>
    <t>富山県市長会研修会負担金</t>
    <rPh sb="0" eb="9">
      <t>トヤマケンシチョウ</t>
    </rPh>
    <rPh sb="9" eb="12">
      <t>フタンキン</t>
    </rPh>
    <phoneticPr fontId="1"/>
  </si>
  <si>
    <t>元新湊市助役　角谷庄司氏逝去香典</t>
    <rPh sb="0" eb="1">
      <t>モト</t>
    </rPh>
    <rPh sb="1" eb="4">
      <t>シンミナトシ</t>
    </rPh>
    <rPh sb="4" eb="6">
      <t>ジョヤク</t>
    </rPh>
    <rPh sb="7" eb="9">
      <t>カクタニ</t>
    </rPh>
    <rPh sb="9" eb="11">
      <t>ショウジ</t>
    </rPh>
    <rPh sb="11" eb="12">
      <t>シ</t>
    </rPh>
    <rPh sb="12" eb="14">
      <t>セイキョ</t>
    </rPh>
    <rPh sb="14" eb="16">
      <t>コウデン</t>
    </rPh>
    <phoneticPr fontId="1"/>
  </si>
  <si>
    <t>金井　靖人</t>
    <rPh sb="0" eb="2">
      <t>カナイ</t>
    </rPh>
    <rPh sb="3" eb="5">
      <t>ヤスト</t>
    </rPh>
    <phoneticPr fontId="1"/>
  </si>
  <si>
    <t>元新湊市助役　角谷庄司氏葬儀生花代</t>
    <rPh sb="12" eb="14">
      <t>ソウギ</t>
    </rPh>
    <rPh sb="14" eb="16">
      <t>セイカ</t>
    </rPh>
    <rPh sb="16" eb="17">
      <t>ダイ</t>
    </rPh>
    <phoneticPr fontId="1"/>
  </si>
  <si>
    <t>元新湊市助役葬儀生花代</t>
    <rPh sb="0" eb="1">
      <t>モト</t>
    </rPh>
    <rPh sb="1" eb="4">
      <t>シンミナトシ</t>
    </rPh>
    <rPh sb="4" eb="6">
      <t>ジョヤク</t>
    </rPh>
    <rPh sb="6" eb="8">
      <t>ソウギ</t>
    </rPh>
    <rPh sb="8" eb="10">
      <t>セイカ</t>
    </rPh>
    <rPh sb="10" eb="11">
      <t>ダイ</t>
    </rPh>
    <phoneticPr fontId="1"/>
  </si>
  <si>
    <t>４月</t>
  </si>
  <si>
    <t>５月</t>
  </si>
  <si>
    <t>セレモニーホール高岡</t>
    <rPh sb="8" eb="10">
      <t>タカオカ</t>
    </rPh>
    <phoneticPr fontId="1"/>
  </si>
  <si>
    <t>６月</t>
  </si>
  <si>
    <t>政策参与</t>
    <rPh sb="0" eb="2">
      <t>セイサク</t>
    </rPh>
    <rPh sb="2" eb="3">
      <t>サン</t>
    </rPh>
    <rPh sb="3" eb="4">
      <t>ヨ</t>
    </rPh>
    <phoneticPr fontId="1"/>
  </si>
  <si>
    <t>１０月</t>
  </si>
  <si>
    <t>田中産業株式会社訪問土産（特選ます二重桶、サクラマス一重桶）</t>
    <rPh sb="0" eb="8">
      <t>タナカサンギョ</t>
    </rPh>
    <rPh sb="8" eb="10">
      <t>ホウモン</t>
    </rPh>
    <rPh sb="10" eb="12">
      <t>ミヤゲ</t>
    </rPh>
    <rPh sb="13" eb="15">
      <t>トクセン</t>
    </rPh>
    <rPh sb="17" eb="20">
      <t>ニジ</t>
    </rPh>
    <rPh sb="26" eb="29">
      <t>イチジ</t>
    </rPh>
    <phoneticPr fontId="1"/>
  </si>
  <si>
    <t>株式会社中村燃料商店創業120周年記念祝賀会会費</t>
    <rPh sb="22" eb="24">
      <t>カイヒ</t>
    </rPh>
    <phoneticPr fontId="1"/>
  </si>
  <si>
    <t>叙勲受賞祝賀会会費</t>
    <rPh sb="0" eb="2">
      <t>ジョクン</t>
    </rPh>
    <rPh sb="2" eb="4">
      <t>ジュショウ</t>
    </rPh>
    <rPh sb="4" eb="7">
      <t>シュクガカイ</t>
    </rPh>
    <rPh sb="7" eb="9">
      <t>カイヒ</t>
    </rPh>
    <phoneticPr fontId="1"/>
  </si>
  <si>
    <t>クロスベイ新湊</t>
  </si>
  <si>
    <t>鮮乃匠　大芳</t>
    <rPh sb="0" eb="1">
      <t>セン</t>
    </rPh>
    <rPh sb="1" eb="2">
      <t>ノ</t>
    </rPh>
    <rPh sb="2" eb="3">
      <t>タクミ</t>
    </rPh>
    <rPh sb="4" eb="6">
      <t>ダイヨシ</t>
    </rPh>
    <phoneticPr fontId="1"/>
  </si>
  <si>
    <t>禅楽竣工式祝花</t>
    <rPh sb="5" eb="6">
      <t>イワイ</t>
    </rPh>
    <phoneticPr fontId="1"/>
  </si>
  <si>
    <t>ミュージックステージのり～”のり”と”ミュージックステージのり”のバースデー・オープニング・パーティ祝花</t>
  </si>
  <si>
    <t>株式会社中村燃料商店創業120周年記念祝賀会祝花</t>
  </si>
  <si>
    <t>特定非営利活動法人子どもの権利支援センターぱれっと設立20周年祝花</t>
    <rPh sb="25" eb="27">
      <t>セツリツ</t>
    </rPh>
    <rPh sb="29" eb="31">
      <t>シュウネン</t>
    </rPh>
    <phoneticPr fontId="1"/>
  </si>
  <si>
    <t>中華民国（台湾）112年国慶日祝賀レセプション祝花</t>
    <rPh sb="0" eb="4">
      <t>チュウカミンコク</t>
    </rPh>
    <rPh sb="5" eb="7">
      <t>タイワン</t>
    </rPh>
    <rPh sb="11" eb="12">
      <t>ネン</t>
    </rPh>
    <rPh sb="12" eb="13">
      <t>コク</t>
    </rPh>
    <rPh sb="13" eb="14">
      <t>ケイ</t>
    </rPh>
    <rPh sb="14" eb="15">
      <t>ニチ</t>
    </rPh>
    <rPh sb="15" eb="17">
      <t>シュクガ</t>
    </rPh>
    <phoneticPr fontId="1"/>
  </si>
  <si>
    <t>全国都道府県議会議長会会長就任祝賀会会費</t>
    <rPh sb="13" eb="15">
      <t>シュウニン</t>
    </rPh>
    <rPh sb="15" eb="18">
      <t>シュクガカイ</t>
    </rPh>
    <rPh sb="18" eb="20">
      <t>カイヒ</t>
    </rPh>
    <phoneticPr fontId="1"/>
  </si>
  <si>
    <t>射水商工会議所懇談会会費</t>
    <rPh sb="10" eb="12">
      <t>カイヒ</t>
    </rPh>
    <phoneticPr fontId="1"/>
  </si>
  <si>
    <t>近畿富山県人会創立130周年記念総会・懇談会会費</t>
    <rPh sb="0" eb="2">
      <t>キンキ</t>
    </rPh>
    <rPh sb="2" eb="7">
      <t>トヤマケンジンカイ</t>
    </rPh>
    <rPh sb="7" eb="9">
      <t>ソウリツ</t>
    </rPh>
    <rPh sb="12" eb="14">
      <t>シュウネン</t>
    </rPh>
    <rPh sb="14" eb="16">
      <t>キネン</t>
    </rPh>
    <rPh sb="16" eb="18">
      <t>ソウカイ</t>
    </rPh>
    <rPh sb="19" eb="21">
      <t>コンダン</t>
    </rPh>
    <rPh sb="21" eb="22">
      <t>カイ</t>
    </rPh>
    <rPh sb="22" eb="24">
      <t>カイヒ</t>
    </rPh>
    <phoneticPr fontId="1"/>
  </si>
  <si>
    <t>農業委員会委員懇談会会費</t>
    <rPh sb="0" eb="4">
      <t>ノウギョウイイン</t>
    </rPh>
    <rPh sb="4" eb="5">
      <t>カイ</t>
    </rPh>
    <rPh sb="5" eb="10">
      <t>イインコン</t>
    </rPh>
    <rPh sb="10" eb="12">
      <t>カイヒ</t>
    </rPh>
    <phoneticPr fontId="1"/>
  </si>
  <si>
    <t>片口屋　奈呉味</t>
    <rPh sb="0" eb="3">
      <t>カタグ</t>
    </rPh>
    <rPh sb="4" eb="5">
      <t>ナ</t>
    </rPh>
    <rPh sb="5" eb="6">
      <t>クレ</t>
    </rPh>
    <rPh sb="6" eb="7">
      <t>ミ</t>
    </rPh>
    <phoneticPr fontId="1"/>
  </si>
  <si>
    <t>叙勲受章祝酒（新川稔氏）</t>
    <rPh sb="4" eb="5">
      <t>イワイ</t>
    </rPh>
    <rPh sb="5" eb="6">
      <t>サケ</t>
    </rPh>
    <rPh sb="7" eb="9">
      <t>シンカワ</t>
    </rPh>
    <rPh sb="9" eb="10">
      <t>ミノル</t>
    </rPh>
    <rPh sb="10" eb="11">
      <t>シ</t>
    </rPh>
    <phoneticPr fontId="1"/>
  </si>
  <si>
    <t>叙勲受章祝酒（中野健司氏）</t>
    <rPh sb="4" eb="5">
      <t>イワイ</t>
    </rPh>
    <rPh sb="5" eb="6">
      <t>サケ</t>
    </rPh>
    <rPh sb="7" eb="9">
      <t>ナカノ</t>
    </rPh>
    <rPh sb="9" eb="11">
      <t>ケンジ</t>
    </rPh>
    <rPh sb="11" eb="12">
      <t>シ</t>
    </rPh>
    <phoneticPr fontId="1"/>
  </si>
  <si>
    <t>叙勲受章祝酒</t>
  </si>
  <si>
    <t>ライトホール越後</t>
    <rPh sb="6" eb="8">
      <t>エチゴ</t>
    </rPh>
    <phoneticPr fontId="1"/>
  </si>
  <si>
    <t>全国青年市長会懇談会会費</t>
  </si>
  <si>
    <t>檜物　豊成</t>
    <rPh sb="3" eb="5">
      <t>トヨナリ</t>
    </rPh>
    <phoneticPr fontId="1"/>
  </si>
  <si>
    <t>元新湊市議会議長逝去香典</t>
    <rPh sb="0" eb="1">
      <t>モト</t>
    </rPh>
    <rPh sb="1" eb="4">
      <t>シンミナトシ</t>
    </rPh>
    <rPh sb="4" eb="8">
      <t>ギカイ</t>
    </rPh>
    <rPh sb="8" eb="10">
      <t>セイキョ</t>
    </rPh>
    <rPh sb="10" eb="12">
      <t>コウデン</t>
    </rPh>
    <phoneticPr fontId="1"/>
  </si>
  <si>
    <t>元新湊市議会議長葬儀生花代</t>
    <rPh sb="0" eb="1">
      <t>モト</t>
    </rPh>
    <rPh sb="8" eb="10">
      <t>ソウギ</t>
    </rPh>
    <rPh sb="10" eb="12">
      <t>セイカ</t>
    </rPh>
    <rPh sb="12" eb="13">
      <t>ダイ</t>
    </rPh>
    <phoneticPr fontId="1"/>
  </si>
  <si>
    <t>叙勲受章祝酒（加藤繁氏）</t>
    <rPh sb="4" eb="5">
      <t>イワイ</t>
    </rPh>
    <rPh sb="5" eb="6">
      <t>サケ</t>
    </rPh>
    <rPh sb="7" eb="9">
      <t>カトウ</t>
    </rPh>
    <rPh sb="9" eb="10">
      <t>シゲル</t>
    </rPh>
    <rPh sb="10" eb="11">
      <t>シ</t>
    </rPh>
    <phoneticPr fontId="1"/>
  </si>
  <si>
    <t>東海富山県人会総会会費</t>
  </si>
  <si>
    <t>元県議会議員　湊谷道夫氏逝去香典</t>
    <rPh sb="0" eb="1">
      <t>モト</t>
    </rPh>
    <rPh sb="1" eb="6">
      <t>ケンギカ</t>
    </rPh>
    <rPh sb="7" eb="11">
      <t>ミナトダ</t>
    </rPh>
    <rPh sb="11" eb="12">
      <t>シ</t>
    </rPh>
    <rPh sb="12" eb="14">
      <t>セイキョ</t>
    </rPh>
    <rPh sb="14" eb="16">
      <t>コウデン</t>
    </rPh>
    <phoneticPr fontId="1"/>
  </si>
  <si>
    <t>都市整備部長</t>
    <rPh sb="0" eb="6">
      <t>トシセイビ</t>
    </rPh>
    <phoneticPr fontId="1"/>
  </si>
  <si>
    <t>元県議会議員　湊谷道夫氏葬儀生花代</t>
    <rPh sb="12" eb="14">
      <t>ソウギ</t>
    </rPh>
    <rPh sb="14" eb="16">
      <t>セイカ</t>
    </rPh>
    <rPh sb="16" eb="17">
      <t>ダイ</t>
    </rPh>
    <phoneticPr fontId="1"/>
  </si>
  <si>
    <t>セレモニーホール新港</t>
    <rPh sb="8" eb="9">
      <t>シン</t>
    </rPh>
    <rPh sb="9" eb="10">
      <t>ミナト</t>
    </rPh>
    <phoneticPr fontId="1"/>
  </si>
  <si>
    <t>射水市立町18-4</t>
    <rPh sb="0" eb="3">
      <t>イミズシ</t>
    </rPh>
    <rPh sb="3" eb="5">
      <t>タテマチ</t>
    </rPh>
    <phoneticPr fontId="1"/>
  </si>
  <si>
    <t>湊谷　茂</t>
    <rPh sb="0" eb="2">
      <t>ミナ</t>
    </rPh>
    <rPh sb="3" eb="4">
      <t>シゲル</t>
    </rPh>
    <phoneticPr fontId="1"/>
  </si>
  <si>
    <t>元県議会議員逝去香典</t>
    <rPh sb="0" eb="1">
      <t>モト</t>
    </rPh>
    <rPh sb="1" eb="6">
      <t>ケンギカ</t>
    </rPh>
    <rPh sb="6" eb="8">
      <t>セイキョ</t>
    </rPh>
    <rPh sb="8" eb="10">
      <t>コウデン</t>
    </rPh>
    <phoneticPr fontId="1"/>
  </si>
  <si>
    <t>元県議会議員葬儀生花代</t>
    <rPh sb="0" eb="1">
      <t>モト</t>
    </rPh>
    <rPh sb="1" eb="6">
      <t>ケンギカ</t>
    </rPh>
    <rPh sb="6" eb="8">
      <t>ソウギ</t>
    </rPh>
    <rPh sb="8" eb="10">
      <t>セイカ</t>
    </rPh>
    <rPh sb="10" eb="11">
      <t>ダイ</t>
    </rPh>
    <phoneticPr fontId="1"/>
  </si>
  <si>
    <t>四川豆花飯荘</t>
    <rPh sb="0" eb="2">
      <t>シセン</t>
    </rPh>
    <rPh sb="2" eb="4">
      <t>マメ</t>
    </rPh>
    <rPh sb="4" eb="5">
      <t>メシ</t>
    </rPh>
    <rPh sb="5" eb="6">
      <t>ソウ</t>
    </rPh>
    <phoneticPr fontId="1"/>
  </si>
  <si>
    <t>元小杉町収入役　金井信之氏逝去香典</t>
    <rPh sb="0" eb="1">
      <t>モト</t>
    </rPh>
    <rPh sb="1" eb="4">
      <t>コスギマチ</t>
    </rPh>
    <rPh sb="4" eb="6">
      <t>シュウニュウ</t>
    </rPh>
    <rPh sb="6" eb="7">
      <t>ヤク</t>
    </rPh>
    <rPh sb="8" eb="10">
      <t>カナイ</t>
    </rPh>
    <rPh sb="10" eb="12">
      <t>ノブユキ</t>
    </rPh>
    <rPh sb="12" eb="13">
      <t>シ</t>
    </rPh>
    <rPh sb="13" eb="15">
      <t>セイキョ</t>
    </rPh>
    <rPh sb="15" eb="17">
      <t>コウデン</t>
    </rPh>
    <phoneticPr fontId="1"/>
  </si>
  <si>
    <t>射水市戸破4267</t>
    <rPh sb="0" eb="3">
      <t>イミズシ</t>
    </rPh>
    <rPh sb="3" eb="5">
      <t>ヒバリ</t>
    </rPh>
    <phoneticPr fontId="1"/>
  </si>
  <si>
    <t>元小杉町助役葬儀生花代</t>
    <rPh sb="4" eb="6">
      <t>ジョヤク</t>
    </rPh>
    <rPh sb="6" eb="8">
      <t>ソウギ</t>
    </rPh>
    <rPh sb="8" eb="10">
      <t>セイカ</t>
    </rPh>
    <rPh sb="10" eb="11">
      <t>ダイ</t>
    </rPh>
    <phoneticPr fontId="1"/>
  </si>
  <si>
    <t>射水市観光協会正副会長会議会費</t>
    <rPh sb="0" eb="2">
      <t>イミズ</t>
    </rPh>
    <rPh sb="2" eb="3">
      <t>シ</t>
    </rPh>
    <rPh sb="3" eb="7">
      <t>カンコウ</t>
    </rPh>
    <rPh sb="7" eb="11">
      <t>セイフク</t>
    </rPh>
    <rPh sb="11" eb="13">
      <t>カイギ</t>
    </rPh>
    <rPh sb="13" eb="15">
      <t>カイヒ</t>
    </rPh>
    <phoneticPr fontId="1"/>
  </si>
  <si>
    <t>第一イン新湊SIOSAI</t>
    <rPh sb="0" eb="4">
      <t>ダイイ</t>
    </rPh>
    <rPh sb="4" eb="6">
      <t>シンミナト</t>
    </rPh>
    <phoneticPr fontId="1"/>
  </si>
  <si>
    <t>岡村美南劇団四季俳優ミュージカル出演祝花</t>
    <rPh sb="0" eb="2">
      <t>オカムラ</t>
    </rPh>
    <rPh sb="2" eb="3">
      <t>ビ</t>
    </rPh>
    <rPh sb="3" eb="4">
      <t>ミナミ</t>
    </rPh>
    <rPh sb="4" eb="8">
      <t>ゲキダンシキ</t>
    </rPh>
    <rPh sb="8" eb="10">
      <t>ハイユウ</t>
    </rPh>
    <rPh sb="16" eb="18">
      <t>シュツエン</t>
    </rPh>
    <rPh sb="18" eb="20">
      <t>イワ</t>
    </rPh>
    <phoneticPr fontId="1"/>
  </si>
  <si>
    <t>元小杉町助役　村上常雄氏葬儀生花代</t>
    <rPh sb="12" eb="14">
      <t>ソウギ</t>
    </rPh>
    <rPh sb="14" eb="16">
      <t>セイカ</t>
    </rPh>
    <rPh sb="16" eb="17">
      <t>ダイ</t>
    </rPh>
    <phoneticPr fontId="1"/>
  </si>
  <si>
    <t>射水市黒河5357番地25</t>
    <rPh sb="0" eb="3">
      <t>イミズシ</t>
    </rPh>
    <rPh sb="3" eb="5">
      <t>クロカワ</t>
    </rPh>
    <rPh sb="9" eb="11">
      <t>バンチ</t>
    </rPh>
    <phoneticPr fontId="1"/>
  </si>
  <si>
    <t>村上　康伸</t>
    <rPh sb="0" eb="2">
      <t>ムラカミ</t>
    </rPh>
    <rPh sb="3" eb="4">
      <t>ヤスシ</t>
    </rPh>
    <rPh sb="4" eb="5">
      <t>ノ</t>
    </rPh>
    <phoneticPr fontId="1"/>
  </si>
  <si>
    <t>株式会社中村燃料商店創業120周年記念祝賀会会費</t>
  </si>
  <si>
    <t>作道校下忠魂碑奉賛会令和5年度招魂祭供物料</t>
  </si>
  <si>
    <t>元小杉町助役逝去香典</t>
    <rPh sb="0" eb="1">
      <t>モト</t>
    </rPh>
    <rPh sb="1" eb="4">
      <t>コスギマチ</t>
    </rPh>
    <rPh sb="4" eb="6">
      <t>ジョヤク</t>
    </rPh>
    <rPh sb="6" eb="8">
      <t>セイキョ</t>
    </rPh>
    <rPh sb="8" eb="10">
      <t>コウデン</t>
    </rPh>
    <phoneticPr fontId="1"/>
  </si>
  <si>
    <t>元新湊市議会議員　松井健吾氏葬儀生花代</t>
    <rPh sb="14" eb="16">
      <t>ソウギ</t>
    </rPh>
    <rPh sb="16" eb="18">
      <t>セイカ</t>
    </rPh>
    <rPh sb="18" eb="19">
      <t>ダイ</t>
    </rPh>
    <phoneticPr fontId="1"/>
  </si>
  <si>
    <t>射水市本町1丁目1-21</t>
    <rPh sb="0" eb="3">
      <t>イミズシ</t>
    </rPh>
    <rPh sb="3" eb="5">
      <t>ホンマチ</t>
    </rPh>
    <rPh sb="6" eb="8">
      <t>チョウメ</t>
    </rPh>
    <phoneticPr fontId="1"/>
  </si>
  <si>
    <t>元新湊市議会議員逝去香典</t>
    <rPh sb="0" eb="1">
      <t>モト</t>
    </rPh>
    <rPh sb="1" eb="3">
      <t>シンミナト</t>
    </rPh>
    <rPh sb="3" eb="8">
      <t>シギカイ</t>
    </rPh>
    <rPh sb="8" eb="10">
      <t>セイキョ</t>
    </rPh>
    <rPh sb="10" eb="12">
      <t>コウデン</t>
    </rPh>
    <phoneticPr fontId="1"/>
  </si>
  <si>
    <t>元新湊市議会議員葬儀生花代</t>
    <rPh sb="8" eb="10">
      <t>ソウギ</t>
    </rPh>
    <rPh sb="10" eb="12">
      <t>セイカ</t>
    </rPh>
    <rPh sb="12" eb="13">
      <t>ダイ</t>
    </rPh>
    <phoneticPr fontId="1"/>
  </si>
  <si>
    <t>ライトホールエチゴ</t>
  </si>
  <si>
    <t>教育委員実母ご逝去香典</t>
  </si>
  <si>
    <t>いみず野農業協同組合、全農との懇談会会費</t>
    <rPh sb="4" eb="10">
      <t>ノウギョウ</t>
    </rPh>
    <rPh sb="11" eb="13">
      <t>ゼンノウ</t>
    </rPh>
    <rPh sb="15" eb="18">
      <t>コンダンカイ</t>
    </rPh>
    <rPh sb="18" eb="20">
      <t>カイヒ</t>
    </rPh>
    <phoneticPr fontId="1"/>
  </si>
  <si>
    <t>錦松亭</t>
    <rPh sb="0" eb="1">
      <t>キン</t>
    </rPh>
    <rPh sb="1" eb="2">
      <t>マツ</t>
    </rPh>
    <rPh sb="2" eb="3">
      <t>テイ</t>
    </rPh>
    <phoneticPr fontId="1"/>
  </si>
  <si>
    <t>呉西６市市長意見交換会会費</t>
    <rPh sb="0" eb="2">
      <t>ゴセイ</t>
    </rPh>
    <rPh sb="3" eb="4">
      <t>シ</t>
    </rPh>
    <rPh sb="4" eb="11">
      <t>シチョウイケン</t>
    </rPh>
    <rPh sb="11" eb="13">
      <t>カイヒ</t>
    </rPh>
    <phoneticPr fontId="1"/>
  </si>
  <si>
    <t>旨にく專科　焼肉とんぼ</t>
    <rPh sb="0" eb="1">
      <t>ウマ</t>
    </rPh>
    <rPh sb="3" eb="4">
      <t>セン</t>
    </rPh>
    <rPh sb="4" eb="5">
      <t>カ</t>
    </rPh>
    <rPh sb="6" eb="8">
      <t>ヤキニク</t>
    </rPh>
    <phoneticPr fontId="1"/>
  </si>
  <si>
    <t>歳暮（かまぼこ）</t>
  </si>
  <si>
    <t>近畿富山県人会創立130周年記念総会・懇談会会費</t>
  </si>
  <si>
    <t>歳暮（昆布〆・干物）</t>
    <rPh sb="0" eb="2">
      <t>セイボ</t>
    </rPh>
    <rPh sb="3" eb="5">
      <t>コンブ</t>
    </rPh>
    <rPh sb="7" eb="9">
      <t>ヒモノ</t>
    </rPh>
    <phoneticPr fontId="1"/>
  </si>
  <si>
    <t>口振</t>
    <rPh sb="0" eb="1">
      <t>クチ</t>
    </rPh>
    <rPh sb="1" eb="2">
      <t>フリ</t>
    </rPh>
    <phoneticPr fontId="1"/>
  </si>
  <si>
    <t>和田朝子記念AirBalletStudioスタンド花</t>
    <rPh sb="0" eb="4">
      <t>ワダア</t>
    </rPh>
    <rPh sb="4" eb="6">
      <t>キネン</t>
    </rPh>
    <rPh sb="25" eb="26">
      <t>バナ</t>
    </rPh>
    <phoneticPr fontId="1"/>
  </si>
  <si>
    <t>立川志の輔師匠ご親族　竹内静子氏逝去香典</t>
    <rPh sb="0" eb="5">
      <t>タテカワシ</t>
    </rPh>
    <rPh sb="5" eb="7">
      <t>シショウ</t>
    </rPh>
    <rPh sb="8" eb="10">
      <t>シンゾク</t>
    </rPh>
    <rPh sb="11" eb="13">
      <t>タケウチ</t>
    </rPh>
    <rPh sb="13" eb="15">
      <t>シズコ</t>
    </rPh>
    <rPh sb="15" eb="16">
      <t>シ</t>
    </rPh>
    <rPh sb="16" eb="18">
      <t>セイキョ</t>
    </rPh>
    <rPh sb="18" eb="20">
      <t>コウデン</t>
    </rPh>
    <phoneticPr fontId="1"/>
  </si>
  <si>
    <t>立川志の輔師匠ご親族　竹内静子氏葬儀生花代</t>
  </si>
  <si>
    <t>竹内　清信</t>
    <rPh sb="0" eb="2">
      <t>タケウチ</t>
    </rPh>
    <rPh sb="3" eb="5">
      <t>キヨノブ</t>
    </rPh>
    <phoneticPr fontId="1"/>
  </si>
  <si>
    <t>市出身紫綬褒章受章者親族葬儀生花代</t>
    <rPh sb="12" eb="14">
      <t>ソウギ</t>
    </rPh>
    <rPh sb="14" eb="16">
      <t>セイカ</t>
    </rPh>
    <rPh sb="16" eb="17">
      <t>ダイ</t>
    </rPh>
    <phoneticPr fontId="1"/>
  </si>
  <si>
    <t>立川志の輔独演会懇談会会費</t>
  </si>
  <si>
    <t>東京新湊会新春の集い会費</t>
    <rPh sb="0" eb="5">
      <t>トウキョウ</t>
    </rPh>
    <rPh sb="5" eb="10">
      <t>シンシュン</t>
    </rPh>
    <rPh sb="10" eb="12">
      <t>カイヒ</t>
    </rPh>
    <phoneticPr fontId="1"/>
  </si>
  <si>
    <t>千曲市向けいみずサクラマスPR訪問土産</t>
    <rPh sb="0" eb="3">
      <t>チクマシ</t>
    </rPh>
    <rPh sb="3" eb="4">
      <t>ム</t>
    </rPh>
    <rPh sb="15" eb="17">
      <t>ホウモン</t>
    </rPh>
    <rPh sb="17" eb="19">
      <t>ミヤゲ</t>
    </rPh>
    <phoneticPr fontId="1"/>
  </si>
  <si>
    <t>東京小杉会新年賀詞交歓会会費</t>
    <rPh sb="0" eb="5">
      <t>トウキョウ</t>
    </rPh>
    <rPh sb="5" eb="7">
      <t>シンネン</t>
    </rPh>
    <rPh sb="7" eb="12">
      <t>ガシコウカンカイ</t>
    </rPh>
    <rPh sb="12" eb="14">
      <t>カイヒ</t>
    </rPh>
    <phoneticPr fontId="1"/>
  </si>
  <si>
    <t>三笠会館本店</t>
    <rPh sb="0" eb="4">
      <t>ミカサカ</t>
    </rPh>
    <rPh sb="4" eb="5">
      <t>ホン</t>
    </rPh>
    <rPh sb="5" eb="6">
      <t>ミセ</t>
    </rPh>
    <phoneticPr fontId="1"/>
  </si>
  <si>
    <t>東京小杉会　会長　梶谷　晛</t>
    <rPh sb="0" eb="5">
      <t>トウキョウ</t>
    </rPh>
    <rPh sb="6" eb="8">
      <t>カイチョウ</t>
    </rPh>
    <rPh sb="9" eb="11">
      <t>カジタニ</t>
    </rPh>
    <rPh sb="12" eb="13">
      <t>ケン</t>
    </rPh>
    <phoneticPr fontId="1"/>
  </si>
  <si>
    <t>元県議会議員逝去香典</t>
  </si>
  <si>
    <t>企画管理部長</t>
    <rPh sb="0" eb="5">
      <t>キカクカン</t>
    </rPh>
    <rPh sb="5" eb="6">
      <t>チョウ</t>
    </rPh>
    <phoneticPr fontId="1"/>
  </si>
  <si>
    <t>小杉区域少年野球連盟設立40周年記念式典スタンド花</t>
    <rPh sb="0" eb="4">
      <t>コスギ</t>
    </rPh>
    <rPh sb="4" eb="10">
      <t>ショウネンヤ</t>
    </rPh>
    <rPh sb="10" eb="12">
      <t>セツリツ</t>
    </rPh>
    <rPh sb="14" eb="20">
      <t>シュウネンキ</t>
    </rPh>
    <rPh sb="24" eb="25">
      <t>ハナ</t>
    </rPh>
    <phoneticPr fontId="1"/>
  </si>
  <si>
    <t>久保啓二郎新港ビル株式会社代表取締役社長葬儀生花代</t>
  </si>
  <si>
    <t>田中産業株式会社</t>
    <rPh sb="0" eb="8">
      <t>タナカサンギョ</t>
    </rPh>
    <phoneticPr fontId="1"/>
  </si>
  <si>
    <t>３月</t>
  </si>
  <si>
    <t>田中産業株式会社訪問土産（菓子折り）</t>
    <rPh sb="0" eb="8">
      <t>タナカサンギョ</t>
    </rPh>
    <rPh sb="8" eb="10">
      <t>ホウモン</t>
    </rPh>
    <rPh sb="10" eb="12">
      <t>ミヤゲ</t>
    </rPh>
    <rPh sb="13" eb="16">
      <t>カシオ</t>
    </rPh>
    <phoneticPr fontId="1"/>
  </si>
  <si>
    <t>会議室３０１</t>
  </si>
  <si>
    <t>来客用土産</t>
  </si>
  <si>
    <t>すぎもと</t>
  </si>
  <si>
    <t>慶弔・見舞費</t>
  </si>
  <si>
    <t>射水市商工会青年部懇談会会費</t>
  </si>
  <si>
    <t>富山県宅地建物取引業協会高岡支部　新春の集い会費</t>
  </si>
  <si>
    <t>元小杉町収入役逝去香典</t>
  </si>
  <si>
    <t>名誉市民ご命日お供物</t>
  </si>
  <si>
    <t>射水市柔道連盟懇談会会費</t>
  </si>
  <si>
    <t>ハンガリー大使との懇談会会費</t>
  </si>
  <si>
    <t>令和5年度第2回「ワンチームとやま」連携推進本部会議懇談会会費</t>
  </si>
  <si>
    <t>ジーコ氏との懇談会会費</t>
  </si>
  <si>
    <t>とやま石川県人会「つるぎクラブ」第10回懇談会会費</t>
  </si>
  <si>
    <t>城端曳山祭交流会会費</t>
  </si>
  <si>
    <t>被爆77周年/2022年非核・平和行進原水禁運動激励</t>
  </si>
  <si>
    <t>北陸信越ブロック商工会議所青年部連合会令和５年度定時総会祝花</t>
  </si>
  <si>
    <t>射水市地域振興会連合会役員懇談会会費</t>
  </si>
  <si>
    <t>清流会定例会会費</t>
  </si>
  <si>
    <t>近畿いみず会・東京新湊会総会訪問用土産</t>
  </si>
  <si>
    <t>東京新湊会総会会費</t>
  </si>
  <si>
    <t>射水市管工事業協同組合創立50周年記念祝賀会祝花</t>
  </si>
  <si>
    <t>叙勲受賞祝賀会祝花</t>
  </si>
  <si>
    <t>訪問用　記念品</t>
  </si>
  <si>
    <t>富山県副市長会議意見交換会会費</t>
  </si>
  <si>
    <t>国土交通省との懇談会会費（富山県道路整備促進協会）</t>
  </si>
  <si>
    <t>中元</t>
  </si>
  <si>
    <t>第35回富山県反核・平和の火リレー激励金</t>
  </si>
  <si>
    <t>二口地区招魂祭供物料</t>
  </si>
  <si>
    <t>禅楽竣工式祝花</t>
  </si>
  <si>
    <t>ミュージックステージのり～”のり”と”ミュージックステージのり”のバースデー・オープニング・パーティー会費</t>
  </si>
  <si>
    <t>呉西6市市長意見交換会会費</t>
  </si>
  <si>
    <t>第14回富山県山（車）・鉾・屋台・行燈祭交流会議情報交換会会費</t>
  </si>
  <si>
    <t>国土交通副大臣就任祝花</t>
  </si>
  <si>
    <t>いしかわ富山県人会「つるぎクラブ」第９回懇談会会費</t>
  </si>
  <si>
    <t>海老江曳山まつり　祝金（＠5,000円×3基）</t>
  </si>
  <si>
    <t>特定非営利活動法人子どもの権利支援センターぱれっと設立20周年記念パーティー会費</t>
  </si>
  <si>
    <t>特定非営利活動法人子どもの権利支援センターぱれっと設立20周年祝花</t>
  </si>
  <si>
    <t>叙勲受章を祝う会祝花</t>
  </si>
  <si>
    <t>射水商工会議所懇談会会費</t>
  </si>
  <si>
    <t>新湊曳山まつり来賓への土産</t>
  </si>
  <si>
    <t>第48回日本ハンドボールリーグ　アランマーレ激励金</t>
  </si>
  <si>
    <t>大門曳山まつり祝金（（曳山4基）×@5000）</t>
  </si>
  <si>
    <t>いみず野農業協同組合との懇談会会費</t>
  </si>
  <si>
    <t>東京小杉会総会訪問用土産</t>
  </si>
  <si>
    <t>東京小杉会総会・懇談会会費</t>
  </si>
  <si>
    <t>富山県遺族会忠霊塔慰霊祭供物料</t>
  </si>
  <si>
    <t>岡村美南劇団四季俳優ミュージカル出演祝花</t>
  </si>
  <si>
    <t>「イタリアの食」魅力フェア歓迎レセプション会費</t>
  </si>
  <si>
    <t>「イタリアの食」魅力フェア歓迎レセプション</t>
  </si>
  <si>
    <t>射水市社会福祉協議会懇談会会費</t>
  </si>
  <si>
    <t>元新湊市助役逝去香典</t>
  </si>
  <si>
    <t>元新湊市助役葬儀生花代</t>
  </si>
  <si>
    <t>富山県市長会研修会負担金</t>
  </si>
  <si>
    <t>農業委員会委員懇談会会費</t>
  </si>
  <si>
    <t>射水商工会議所2023会員大会懇談会会費</t>
  </si>
  <si>
    <t>元県議会議員葬儀生花代</t>
  </si>
  <si>
    <t>射水市観光協会正副会長会議会費</t>
  </si>
  <si>
    <t>和田朝子記念AirBalletStudioスタンド花</t>
  </si>
  <si>
    <t>元小杉町助役逝去香典</t>
  </si>
  <si>
    <t>元小杉町助役葬儀生花代</t>
  </si>
  <si>
    <t>元新湊市議会議員逝去香典</t>
  </si>
  <si>
    <t>元新湊市議会議員葬儀生花代</t>
  </si>
  <si>
    <t>歳暮</t>
  </si>
  <si>
    <t>呉西６市市長意見交換会会費</t>
  </si>
  <si>
    <t>市出身紫綬褒章受章者親族逝去香典</t>
  </si>
  <si>
    <t>市出身紫綬褒章受章者親族葬儀生花代</t>
  </si>
  <si>
    <t>小杉区域少年野球連盟設立40周年記念式典スタンド花</t>
  </si>
  <si>
    <t>東京小杉会新年賀詞交歓会会費</t>
  </si>
  <si>
    <t>東京新湊会新春の集い会費</t>
  </si>
  <si>
    <t>訪問土産</t>
  </si>
  <si>
    <t>映画「祝日」試写会スタンド花</t>
  </si>
  <si>
    <t>能登半島地震に伴う人的支援（環境省）へのお礼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</si>
</sst>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5" formatCode="&quot;¥&quot;#,##0;&quot;¥&quot;\-#,##0"/>
    <numFmt numFmtId="41" formatCode="_ * #,##0_ ;_ * \-#,##0_ ;_ * &quot;-&quot;_ ;_ @_ "/>
    <numFmt numFmtId="176" formatCode="[$-411]ggge&quot;年&quot;m&quot;月&quot;d&quot;日&quot;;@"/>
    <numFmt numFmtId="177" formatCode="#,##0;[Red]#,##0"/>
    <numFmt numFmtId="178" formatCode="h:mm;@"/>
    <numFmt numFmtId="179" formatCode="#,##0&quot;円&quot;"/>
    <numFmt numFmtId="180" formatCode="[$-411]ge\.m\.d;@"/>
    <numFmt numFmtId="181" formatCode="#,##0_ ;[Red]\-#,##0\ "/>
    <numFmt numFmtId="182" formatCode="0_ "/>
    <numFmt numFmtId="183" formatCode="[$-411]m&quot;月&quot;d&quot;日&quot;;@"/>
    <numFmt numFmtId="184" formatCode="&quot;¥&quot;#,##0_);[Red]\(&quot;¥&quot;#,##0\)"/>
  </numFmts>
  <fonts count="3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26"/>
      <color auto="1"/>
      <name val="ＭＳ 明朝"/>
      <family val="1"/>
    </font>
    <font>
      <sz val="14"/>
      <color auto="1"/>
      <name val="ＭＳ 明朝"/>
      <family val="1"/>
    </font>
    <font>
      <b/>
      <sz val="20"/>
      <color auto="1"/>
      <name val="ＭＳ 明朝"/>
      <family val="1"/>
    </font>
    <font>
      <sz val="16"/>
      <color auto="1"/>
      <name val="ＭＳ 明朝"/>
      <family val="1"/>
    </font>
    <font>
      <sz val="11"/>
      <color auto="1"/>
      <name val="ＭＳ Ｐゴシック"/>
      <family val="3"/>
    </font>
    <font>
      <sz val="8"/>
      <color auto="1"/>
      <name val="ＭＳ 明朝"/>
      <family val="1"/>
    </font>
    <font>
      <sz val="11"/>
      <color rgb="FFFFFFFF"/>
      <name val="ＭＳ 明朝"/>
      <family val="1"/>
    </font>
    <font>
      <sz val="14"/>
      <color auto="1"/>
      <name val="ＭＳ Ｐゴシック"/>
      <family val="3"/>
    </font>
    <font>
      <sz val="11"/>
      <color theme="0"/>
      <name val="ＭＳ 明朝"/>
      <family val="1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0"/>
      <color auto="1"/>
      <name val="ＭＳ Ｐゴシック"/>
      <family val="3"/>
    </font>
    <font>
      <b/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b/>
      <sz val="11"/>
      <color rgb="FFFF0000"/>
      <name val="ＭＳ Ｐゴシック"/>
      <family val="3"/>
    </font>
    <font>
      <sz val="9"/>
      <color rgb="FFFF0000"/>
      <name val="ＭＳ Ｐゴシック"/>
      <family val="3"/>
    </font>
    <font>
      <sz val="8"/>
      <color auto="1"/>
      <name val="ＭＳ Ｐゴシック"/>
      <family val="3"/>
    </font>
    <font>
      <b/>
      <sz val="10"/>
      <color rgb="FFFF0000"/>
      <name val="ＭＳ Ｐゴシック"/>
      <family val="3"/>
    </font>
    <font>
      <sz val="10"/>
      <color rgb="FF0000CC"/>
      <name val="ＭＳ Ｐゴシック"/>
      <family val="3"/>
    </font>
    <font>
      <b/>
      <sz val="14"/>
      <color auto="1"/>
      <name val="ＭＳ Ｐゴシック"/>
      <family val="3"/>
    </font>
    <font>
      <sz val="7.5"/>
      <color auto="1"/>
      <name val="ＭＳ Ｐゴシック"/>
      <family val="3"/>
    </font>
    <font>
      <sz val="12"/>
      <color auto="1"/>
      <name val="ＭＳ Ｐゴシック"/>
      <family val="3"/>
    </font>
    <font>
      <sz val="8.5"/>
      <color auto="1"/>
      <name val="ＭＳ Ｐゴシック"/>
      <family val="3"/>
    </font>
    <font>
      <b/>
      <sz val="12"/>
      <color auto="1"/>
      <name val="ＭＳ Ｐゴシック"/>
      <family val="3"/>
    </font>
    <font>
      <sz val="7"/>
      <color auto="1"/>
      <name val="ＭＳ Ｐゴシック"/>
      <family val="3"/>
    </font>
    <font>
      <sz val="6"/>
      <color auto="1"/>
      <name val="游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 style="medium">
        <color indexed="56"/>
      </left>
      <right/>
      <top/>
      <bottom/>
      <diagonal/>
    </border>
    <border>
      <left style="medium">
        <color indexed="56"/>
      </left>
      <right/>
      <top/>
      <bottom style="dotted">
        <color indexed="56"/>
      </bottom>
      <diagonal/>
    </border>
    <border>
      <left style="medium">
        <color indexed="56"/>
      </left>
      <right/>
      <top style="dotted">
        <color indexed="56"/>
      </top>
      <bottom style="dotted">
        <color indexed="56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/>
      <top style="medium">
        <color indexed="56"/>
      </top>
      <bottom/>
      <diagonal/>
    </border>
    <border>
      <left/>
      <right/>
      <top/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/>
      <right/>
      <top/>
      <bottom style="medium">
        <color indexed="56"/>
      </bottom>
      <diagonal/>
    </border>
    <border>
      <left/>
      <right/>
      <top style="dotted">
        <color indexed="56"/>
      </top>
      <bottom/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 style="thin">
        <color indexed="56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64"/>
      </left>
      <right/>
      <top style="thin">
        <color indexed="56"/>
      </top>
      <bottom style="thin">
        <color indexed="64"/>
      </bottom>
      <diagonal/>
    </border>
    <border>
      <left/>
      <right/>
      <top style="thin">
        <color indexed="56"/>
      </top>
      <bottom style="thin">
        <color indexed="64"/>
      </bottom>
      <diagonal/>
    </border>
    <border>
      <left/>
      <right style="thin">
        <color indexed="56"/>
      </right>
      <top style="medium">
        <color indexed="56"/>
      </top>
      <bottom/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64"/>
      </bottom>
      <diagonal/>
    </border>
    <border>
      <left/>
      <right style="medium">
        <color indexed="56"/>
      </right>
      <top style="medium">
        <color indexed="56"/>
      </top>
      <bottom/>
      <diagonal/>
    </border>
    <border>
      <left/>
      <right style="medium">
        <color indexed="56"/>
      </right>
      <top/>
      <bottom/>
      <diagonal/>
    </border>
    <border>
      <left/>
      <right style="medium">
        <color indexed="56"/>
      </right>
      <top/>
      <bottom style="dotted">
        <color indexed="56"/>
      </bottom>
      <diagonal/>
    </border>
    <border>
      <left/>
      <right style="medium">
        <color indexed="56"/>
      </right>
      <top style="dotted">
        <color indexed="56"/>
      </top>
      <bottom/>
      <diagonal/>
    </border>
    <border>
      <left/>
      <right style="medium">
        <color indexed="56"/>
      </right>
      <top style="dotted">
        <color indexed="56"/>
      </top>
      <bottom style="dotted">
        <color indexed="56"/>
      </bottom>
      <diagonal/>
    </border>
    <border>
      <left/>
      <right style="medium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56"/>
      </right>
      <top/>
      <bottom/>
      <diagonal/>
    </border>
    <border>
      <left style="thin">
        <color indexed="56"/>
      </left>
      <right style="medium">
        <color indexed="56"/>
      </right>
      <top/>
      <bottom style="thin">
        <color indexed="56"/>
      </bottom>
      <diagonal/>
    </border>
    <border>
      <left/>
      <right style="medium">
        <color indexed="56"/>
      </right>
      <top/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176" fontId="6" fillId="2" borderId="11" xfId="0" applyNumberFormat="1" applyFont="1" applyFill="1" applyBorder="1" applyAlignment="1">
      <alignment horizontal="distributed" vertical="center" shrinkToFit="1"/>
    </xf>
    <xf numFmtId="0" fontId="6" fillId="2" borderId="1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176" fontId="8" fillId="2" borderId="11" xfId="0" applyNumberFormat="1" applyFont="1" applyFill="1" applyBorder="1" applyAlignment="1">
      <alignment horizontal="center" vertical="center" shrinkToFit="1"/>
    </xf>
    <xf numFmtId="176" fontId="3" fillId="2" borderId="17" xfId="0" applyNumberFormat="1" applyFont="1" applyFill="1" applyBorder="1" applyAlignment="1">
      <alignment horizontal="center" vertical="center"/>
    </xf>
    <xf numFmtId="177" fontId="7" fillId="2" borderId="18" xfId="1" applyNumberFormat="1" applyFont="1" applyFill="1" applyBorder="1" applyAlignment="1">
      <alignment horizontal="right" vertical="center"/>
    </xf>
    <xf numFmtId="176" fontId="3" fillId="2" borderId="19" xfId="0" applyNumberFormat="1" applyFont="1" applyFill="1" applyBorder="1" applyAlignment="1">
      <alignment horizontal="center" vertical="center"/>
    </xf>
    <xf numFmtId="38" fontId="7" fillId="2" borderId="20" xfId="1" applyFont="1" applyFill="1" applyBorder="1" applyAlignment="1">
      <alignment horizontal="center" vertical="center"/>
    </xf>
    <xf numFmtId="38" fontId="7" fillId="2" borderId="21" xfId="1" applyFont="1" applyFill="1" applyBorder="1" applyAlignment="1">
      <alignment horizontal="center" vertical="center"/>
    </xf>
    <xf numFmtId="38" fontId="7" fillId="2" borderId="22" xfId="1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177" fontId="7" fillId="2" borderId="23" xfId="1" applyNumberFormat="1" applyFont="1" applyFill="1" applyBorder="1" applyAlignment="1">
      <alignment horizontal="right" vertical="center"/>
    </xf>
    <xf numFmtId="177" fontId="7" fillId="2" borderId="0" xfId="1" applyNumberFormat="1" applyFont="1" applyFill="1" applyBorder="1" applyAlignment="1">
      <alignment horizontal="right" vertical="center"/>
    </xf>
    <xf numFmtId="177" fontId="7" fillId="2" borderId="24" xfId="1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 shrinkToFit="1"/>
    </xf>
    <xf numFmtId="178" fontId="6" fillId="2" borderId="0" xfId="0" applyNumberFormat="1" applyFont="1" applyFill="1" applyBorder="1" applyAlignment="1">
      <alignment horizontal="center" vertical="center" shrinkToFit="1"/>
    </xf>
    <xf numFmtId="178" fontId="6" fillId="2" borderId="10" xfId="0" applyNumberFormat="1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left" vertical="center" shrinkToFit="1"/>
    </xf>
    <xf numFmtId="178" fontId="6" fillId="2" borderId="0" xfId="0" applyNumberFormat="1" applyFont="1" applyFill="1" applyBorder="1" applyAlignment="1">
      <alignment horizontal="left" vertical="center" shrinkToFit="1"/>
    </xf>
    <xf numFmtId="178" fontId="6" fillId="2" borderId="10" xfId="0" applyNumberFormat="1" applyFont="1" applyFill="1" applyBorder="1" applyAlignment="1">
      <alignment horizontal="left" vertical="center" shrinkToFit="1"/>
    </xf>
    <xf numFmtId="38" fontId="7" fillId="2" borderId="23" xfId="1" applyFont="1" applyFill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38" fontId="7" fillId="2" borderId="24" xfId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5" fontId="6" fillId="2" borderId="1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 applyProtection="1">
      <alignment horizontal="center" vertical="center" shrinkToFit="1"/>
      <protection locked="0"/>
    </xf>
    <xf numFmtId="0" fontId="11" fillId="3" borderId="36" xfId="0" applyFont="1" applyFill="1" applyBorder="1" applyAlignment="1" applyProtection="1">
      <alignment horizontal="center" vertical="center" shrinkToFit="1"/>
      <protection locked="0"/>
    </xf>
    <xf numFmtId="0" fontId="2" fillId="2" borderId="0" xfId="0" applyNumberFormat="1" applyFont="1" applyFill="1" applyBorder="1" applyAlignment="1">
      <alignment horizontal="center" shrinkToFit="1"/>
    </xf>
    <xf numFmtId="0" fontId="10" fillId="2" borderId="0" xfId="0" applyFont="1" applyFill="1" applyBorder="1" applyAlignment="1">
      <alignment horizontal="center" vertical="top" shrinkToFit="1"/>
    </xf>
    <xf numFmtId="0" fontId="10" fillId="2" borderId="10" xfId="0" applyFont="1" applyFill="1" applyBorder="1" applyAlignment="1">
      <alignment horizontal="center" vertical="top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shrinkToFit="1"/>
    </xf>
    <xf numFmtId="0" fontId="11" fillId="3" borderId="39" xfId="0" applyFont="1" applyFill="1" applyBorder="1" applyAlignment="1" applyProtection="1">
      <alignment horizontal="center" vertical="center" shrinkToFit="1"/>
      <protection locked="0"/>
    </xf>
    <xf numFmtId="0" fontId="4" fillId="2" borderId="38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shrinkToFit="1"/>
    </xf>
    <xf numFmtId="0" fontId="10" fillId="2" borderId="41" xfId="0" applyFont="1" applyFill="1" applyBorder="1" applyAlignment="1">
      <alignment horizontal="center" vertical="top" shrinkToFit="1"/>
    </xf>
    <xf numFmtId="0" fontId="10" fillId="2" borderId="42" xfId="0" applyFont="1" applyFill="1" applyBorder="1" applyAlignment="1">
      <alignment horizontal="center" vertical="top" shrinkToFit="1"/>
    </xf>
    <xf numFmtId="178" fontId="6" fillId="2" borderId="43" xfId="0" applyNumberFormat="1" applyFont="1" applyFill="1" applyBorder="1" applyAlignment="1">
      <alignment horizontal="left" vertical="center" shrinkToFit="1"/>
    </xf>
    <xf numFmtId="178" fontId="6" fillId="2" borderId="41" xfId="0" applyNumberFormat="1" applyFont="1" applyFill="1" applyBorder="1" applyAlignment="1">
      <alignment horizontal="left" vertical="center" shrinkToFit="1"/>
    </xf>
    <xf numFmtId="178" fontId="6" fillId="2" borderId="42" xfId="0" applyNumberFormat="1" applyFont="1" applyFill="1" applyBorder="1" applyAlignment="1">
      <alignment horizontal="left" vertical="center" shrinkToFit="1"/>
    </xf>
    <xf numFmtId="0" fontId="2" fillId="2" borderId="4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" fontId="6" fillId="2" borderId="44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176" fontId="8" fillId="2" borderId="44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6" fillId="2" borderId="0" xfId="0" applyFont="1" applyFill="1" applyBorder="1" applyAlignment="1" applyProtection="1">
      <alignment horizontal="left" vertical="center" wrapText="1" shrinkToFit="1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38" fontId="7" fillId="2" borderId="18" xfId="1" applyFont="1" applyFill="1" applyBorder="1" applyAlignment="1">
      <alignment horizontal="right" vertical="center"/>
    </xf>
    <xf numFmtId="38" fontId="7" fillId="2" borderId="23" xfId="1" applyFont="1" applyFill="1" applyBorder="1" applyAlignment="1">
      <alignment horizontal="right" vertical="center"/>
    </xf>
    <xf numFmtId="38" fontId="7" fillId="2" borderId="0" xfId="1" applyFont="1" applyFill="1" applyBorder="1" applyAlignment="1">
      <alignment horizontal="right" vertical="center"/>
    </xf>
    <xf numFmtId="38" fontId="7" fillId="2" borderId="24" xfId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178" fontId="6" fillId="2" borderId="11" xfId="0" applyNumberFormat="1" applyFont="1" applyFill="1" applyBorder="1" applyAlignment="1">
      <alignment horizontal="right" vertical="center" shrinkToFit="1"/>
    </xf>
    <xf numFmtId="178" fontId="6" fillId="2" borderId="11" xfId="0" applyNumberFormat="1" applyFont="1" applyFill="1" applyBorder="1" applyAlignment="1">
      <alignment horizontal="left" vertical="center" shrinkToFit="1"/>
    </xf>
    <xf numFmtId="178" fontId="6" fillId="2" borderId="11" xfId="0" applyNumberFormat="1" applyFont="1" applyFill="1" applyBorder="1" applyAlignment="1">
      <alignment horizontal="center" vertical="center" shrinkToFit="1"/>
    </xf>
    <xf numFmtId="179" fontId="6" fillId="2" borderId="11" xfId="0" applyNumberFormat="1" applyFont="1" applyFill="1" applyBorder="1" applyAlignment="1">
      <alignment horizontal="center" vertical="center"/>
    </xf>
    <xf numFmtId="0" fontId="13" fillId="4" borderId="35" xfId="0" applyFont="1" applyFill="1" applyBorder="1" applyAlignment="1" applyProtection="1">
      <alignment horizontal="center" vertical="center" shrinkToFit="1"/>
      <protection locked="0"/>
    </xf>
    <xf numFmtId="0" fontId="13" fillId="4" borderId="36" xfId="0" applyFont="1" applyFill="1" applyBorder="1" applyAlignment="1" applyProtection="1">
      <alignment horizontal="center" vertical="center" shrinkToFit="1"/>
      <protection locked="0"/>
    </xf>
    <xf numFmtId="0" fontId="2" fillId="2" borderId="0" xfId="0" applyNumberFormat="1" applyFont="1" applyFill="1" applyBorder="1" applyAlignment="1">
      <alignment horizontal="center" vertical="top" shrinkToFit="1"/>
    </xf>
    <xf numFmtId="0" fontId="2" fillId="2" borderId="10" xfId="0" applyNumberFormat="1" applyFont="1" applyFill="1" applyBorder="1" applyAlignment="1">
      <alignment horizontal="center" vertical="top" shrinkToFit="1"/>
    </xf>
    <xf numFmtId="0" fontId="13" fillId="4" borderId="39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NumberFormat="1" applyFont="1" applyFill="1" applyBorder="1" applyAlignment="1">
      <alignment horizontal="center" vertical="top" shrinkToFit="1"/>
    </xf>
    <xf numFmtId="0" fontId="2" fillId="2" borderId="42" xfId="0" applyNumberFormat="1" applyFont="1" applyFill="1" applyBorder="1" applyAlignment="1">
      <alignment horizontal="center" vertical="top" shrinkToFit="1"/>
    </xf>
    <xf numFmtId="178" fontId="6" fillId="2" borderId="44" xfId="0" applyNumberFormat="1" applyFont="1" applyFill="1" applyBorder="1" applyAlignment="1">
      <alignment horizontal="center" vertical="center" shrinkToFit="1"/>
    </xf>
    <xf numFmtId="179" fontId="6" fillId="2" borderId="44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left" vertical="center" shrinkToFit="1"/>
    </xf>
    <xf numFmtId="0" fontId="6" fillId="2" borderId="42" xfId="0" applyFont="1" applyFill="1" applyBorder="1" applyAlignment="1">
      <alignment horizontal="left" vertical="center" shrinkToFit="1"/>
    </xf>
    <xf numFmtId="0" fontId="10" fillId="0" borderId="0" xfId="0" applyFont="1" applyBorder="1">
      <alignment vertical="center"/>
    </xf>
    <xf numFmtId="0" fontId="14" fillId="0" borderId="0" xfId="0" applyFont="1" applyAlignment="1">
      <alignment vertical="center" shrinkToFit="1"/>
    </xf>
    <xf numFmtId="176" fontId="14" fillId="0" borderId="0" xfId="0" applyNumberFormat="1" applyFont="1" applyAlignment="1">
      <alignment horizontal="left" vertical="center" shrinkToFit="1"/>
    </xf>
    <xf numFmtId="38" fontId="14" fillId="0" borderId="0" xfId="1" applyFont="1" applyAlignment="1">
      <alignment horizontal="center" vertical="center" shrinkToFit="1"/>
    </xf>
    <xf numFmtId="38" fontId="15" fillId="0" borderId="0" xfId="1" applyFont="1" applyAlignment="1">
      <alignment vertical="center" shrinkToFit="1"/>
    </xf>
    <xf numFmtId="0" fontId="14" fillId="0" borderId="0" xfId="0" applyNumberFormat="1" applyFont="1" applyAlignment="1">
      <alignment vertical="center" wrapText="1" shrinkToFit="1"/>
    </xf>
    <xf numFmtId="0" fontId="16" fillId="0" borderId="0" xfId="0" applyNumberFormat="1" applyFont="1" applyAlignment="1">
      <alignment vertical="center" shrinkToFit="1"/>
    </xf>
    <xf numFmtId="0" fontId="14" fillId="0" borderId="0" xfId="0" applyNumberFormat="1" applyFont="1" applyAlignment="1">
      <alignment horizontal="center" vertical="center" shrinkToFit="1"/>
    </xf>
    <xf numFmtId="0" fontId="17" fillId="5" borderId="50" xfId="0" applyFont="1" applyFill="1" applyBorder="1" applyAlignment="1">
      <alignment horizontal="center" vertical="center" shrinkToFit="1"/>
    </xf>
    <xf numFmtId="0" fontId="14" fillId="0" borderId="50" xfId="0" applyNumberFormat="1" applyFont="1" applyBorder="1" applyAlignment="1">
      <alignment vertical="center" shrinkToFit="1"/>
    </xf>
    <xf numFmtId="0" fontId="14" fillId="0" borderId="51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176" fontId="17" fillId="5" borderId="50" xfId="0" applyNumberFormat="1" applyFont="1" applyFill="1" applyBorder="1" applyAlignment="1">
      <alignment horizontal="center" vertical="center" shrinkToFit="1"/>
    </xf>
    <xf numFmtId="176" fontId="14" fillId="0" borderId="50" xfId="0" applyNumberFormat="1" applyFont="1" applyBorder="1" applyAlignment="1">
      <alignment horizontal="left" vertical="center" shrinkToFit="1"/>
    </xf>
    <xf numFmtId="176" fontId="14" fillId="0" borderId="52" xfId="0" applyNumberFormat="1" applyFont="1" applyBorder="1" applyAlignment="1">
      <alignment horizontal="left" vertical="center" shrinkToFit="1"/>
    </xf>
    <xf numFmtId="176" fontId="17" fillId="5" borderId="0" xfId="0" applyNumberFormat="1" applyFont="1" applyFill="1" applyAlignment="1">
      <alignment horizontal="center" vertical="center" shrinkToFit="1"/>
    </xf>
    <xf numFmtId="38" fontId="17" fillId="5" borderId="50" xfId="1" applyFont="1" applyFill="1" applyBorder="1" applyAlignment="1">
      <alignment horizontal="center" vertical="center" shrinkToFit="1"/>
    </xf>
    <xf numFmtId="41" fontId="14" fillId="0" borderId="50" xfId="1" applyNumberFormat="1" applyFont="1" applyBorder="1" applyAlignment="1">
      <alignment horizontal="left" vertical="center" shrinkToFit="1"/>
    </xf>
    <xf numFmtId="38" fontId="15" fillId="5" borderId="52" xfId="1" applyFont="1" applyFill="1" applyBorder="1" applyAlignment="1" applyProtection="1">
      <alignment horizontal="right" vertical="center"/>
    </xf>
    <xf numFmtId="38" fontId="15" fillId="5" borderId="50" xfId="1" applyFont="1" applyFill="1" applyBorder="1" applyAlignment="1" applyProtection="1">
      <alignment horizontal="right" vertical="center"/>
    </xf>
    <xf numFmtId="38" fontId="17" fillId="5" borderId="0" xfId="1" applyFont="1" applyFill="1" applyAlignment="1">
      <alignment horizontal="center" vertical="center" shrinkToFit="1"/>
    </xf>
    <xf numFmtId="38" fontId="15" fillId="5" borderId="50" xfId="1" applyFont="1" applyFill="1" applyBorder="1" applyAlignment="1">
      <alignment horizontal="center" vertical="center" shrinkToFit="1"/>
    </xf>
    <xf numFmtId="0" fontId="14" fillId="0" borderId="50" xfId="0" applyNumberFormat="1" applyFont="1" applyBorder="1" applyAlignment="1">
      <alignment horizontal="left" vertical="center" shrinkToFit="1"/>
    </xf>
    <xf numFmtId="0" fontId="14" fillId="0" borderId="53" xfId="0" applyNumberFormat="1" applyFont="1" applyFill="1" applyBorder="1" applyAlignment="1">
      <alignment vertical="center" wrapText="1" shrinkToFit="1"/>
    </xf>
    <xf numFmtId="0" fontId="14" fillId="0" borderId="50" xfId="0" applyFont="1" applyBorder="1" applyAlignment="1" applyProtection="1">
      <alignment vertical="center" wrapText="1" shrinkToFit="1"/>
    </xf>
    <xf numFmtId="0" fontId="14" fillId="0" borderId="52" xfId="0" applyFont="1" applyBorder="1" applyAlignment="1" applyProtection="1">
      <alignment vertical="center" wrapText="1" shrinkToFit="1"/>
    </xf>
    <xf numFmtId="0" fontId="17" fillId="5" borderId="50" xfId="0" applyNumberFormat="1" applyFont="1" applyFill="1" applyBorder="1" applyAlignment="1">
      <alignment horizontal="center" vertical="center" wrapText="1" shrinkToFit="1"/>
    </xf>
    <xf numFmtId="0" fontId="16" fillId="0" borderId="50" xfId="0" applyNumberFormat="1" applyFont="1" applyFill="1" applyBorder="1" applyAlignment="1">
      <alignment horizontal="center" vertical="center" wrapText="1"/>
    </xf>
    <xf numFmtId="0" fontId="16" fillId="0" borderId="52" xfId="0" applyNumberFormat="1" applyFont="1" applyFill="1" applyBorder="1" applyAlignment="1">
      <alignment horizontal="center" vertical="center" wrapText="1"/>
    </xf>
    <xf numFmtId="0" fontId="16" fillId="0" borderId="50" xfId="0" applyNumberFormat="1" applyFont="1" applyFill="1" applyBorder="1" applyAlignment="1">
      <alignment horizontal="center" vertical="center" shrinkToFit="1"/>
    </xf>
    <xf numFmtId="0" fontId="16" fillId="0" borderId="54" xfId="0" applyNumberFormat="1" applyFont="1" applyFill="1" applyBorder="1" applyAlignment="1">
      <alignment horizontal="center" vertical="center" shrinkToFit="1"/>
    </xf>
    <xf numFmtId="0" fontId="16" fillId="0" borderId="54" xfId="0" applyNumberFormat="1" applyFont="1" applyFill="1" applyBorder="1" applyAlignment="1">
      <alignment horizontal="center" vertical="center" wrapText="1"/>
    </xf>
    <xf numFmtId="0" fontId="18" fillId="5" borderId="50" xfId="0" applyNumberFormat="1" applyFont="1" applyFill="1" applyBorder="1" applyAlignment="1">
      <alignment horizontal="center" vertical="center" shrinkToFit="1"/>
    </xf>
    <xf numFmtId="0" fontId="16" fillId="0" borderId="50" xfId="0" applyNumberFormat="1" applyFont="1" applyFill="1" applyBorder="1" applyAlignment="1">
      <alignment horizontal="left" vertical="center" wrapText="1"/>
    </xf>
    <xf numFmtId="0" fontId="16" fillId="0" borderId="52" xfId="0" applyNumberFormat="1" applyFont="1" applyFill="1" applyBorder="1" applyAlignment="1">
      <alignment horizontal="left" vertical="center" wrapText="1"/>
    </xf>
    <xf numFmtId="0" fontId="16" fillId="0" borderId="50" xfId="0" applyNumberFormat="1" applyFont="1" applyBorder="1" applyAlignment="1">
      <alignment vertical="center" shrinkToFit="1"/>
    </xf>
    <xf numFmtId="0" fontId="16" fillId="0" borderId="54" xfId="0" applyNumberFormat="1" applyFont="1" applyBorder="1" applyAlignment="1">
      <alignment vertical="center" shrinkToFit="1"/>
    </xf>
    <xf numFmtId="0" fontId="16" fillId="0" borderId="54" xfId="0" applyNumberFormat="1" applyFont="1" applyFill="1" applyBorder="1" applyAlignment="1">
      <alignment vertical="center" wrapText="1"/>
    </xf>
    <xf numFmtId="180" fontId="17" fillId="0" borderId="55" xfId="0" applyNumberFormat="1" applyFont="1" applyFill="1" applyBorder="1" applyAlignment="1">
      <alignment horizontal="center" vertical="center"/>
    </xf>
    <xf numFmtId="0" fontId="17" fillId="0" borderId="55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4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wrapText="1" shrinkToFit="1"/>
    </xf>
    <xf numFmtId="38" fontId="14" fillId="0" borderId="0" xfId="0" applyNumberFormat="1" applyFont="1" applyFill="1" applyBorder="1" applyAlignment="1">
      <alignment vertical="center" shrinkToFit="1"/>
    </xf>
    <xf numFmtId="0" fontId="14" fillId="0" borderId="0" xfId="0" applyNumberFormat="1" applyFont="1" applyFill="1" applyBorder="1" applyAlignment="1">
      <alignment vertical="center" shrinkToFit="1"/>
    </xf>
    <xf numFmtId="0" fontId="1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181" fontId="14" fillId="0" borderId="0" xfId="0" applyNumberFormat="1" applyFont="1" applyAlignment="1">
      <alignment vertical="center" shrinkToFit="1"/>
    </xf>
    <xf numFmtId="38" fontId="14" fillId="0" borderId="0" xfId="1" applyFont="1" applyAlignment="1">
      <alignment horizontal="left" vertical="center" shrinkToFit="1"/>
    </xf>
    <xf numFmtId="0" fontId="17" fillId="0" borderId="0" xfId="0" applyNumberFormat="1" applyFont="1" applyFill="1" applyAlignment="1">
      <alignment vertical="center" shrinkToFit="1"/>
    </xf>
    <xf numFmtId="0" fontId="17" fillId="0" borderId="56" xfId="0" applyFont="1" applyBorder="1" applyAlignment="1">
      <alignment horizontal="center" vertical="center" shrinkToFit="1"/>
    </xf>
    <xf numFmtId="0" fontId="14" fillId="6" borderId="0" xfId="0" applyFont="1" applyFill="1" applyAlignment="1">
      <alignment vertical="center" shrinkToFit="1"/>
    </xf>
    <xf numFmtId="0" fontId="19" fillId="0" borderId="0" xfId="0" applyNumberFormat="1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7" fillId="5" borderId="1" xfId="0" applyFont="1" applyFill="1" applyBorder="1" applyAlignment="1">
      <alignment horizontal="center" vertical="center" shrinkToFit="1"/>
    </xf>
    <xf numFmtId="0" fontId="14" fillId="0" borderId="52" xfId="0" applyNumberFormat="1" applyFont="1" applyBorder="1" applyAlignment="1">
      <alignment vertical="center" shrinkToFit="1"/>
    </xf>
    <xf numFmtId="0" fontId="14" fillId="0" borderId="54" xfId="0" applyNumberFormat="1" applyFont="1" applyBorder="1" applyAlignment="1">
      <alignment vertical="center" shrinkToFit="1"/>
    </xf>
    <xf numFmtId="0" fontId="14" fillId="0" borderId="57" xfId="0" applyNumberFormat="1" applyFont="1" applyBorder="1" applyAlignment="1">
      <alignment vertical="center" shrinkToFit="1"/>
    </xf>
    <xf numFmtId="0" fontId="14" fillId="0" borderId="58" xfId="0" applyNumberFormat="1" applyFont="1" applyBorder="1" applyAlignment="1">
      <alignment vertical="center" shrinkToFit="1"/>
    </xf>
    <xf numFmtId="0" fontId="14" fillId="0" borderId="59" xfId="0" applyNumberFormat="1" applyFont="1" applyBorder="1" applyAlignment="1">
      <alignment vertical="center" shrinkToFit="1"/>
    </xf>
    <xf numFmtId="0" fontId="14" fillId="0" borderId="60" xfId="0" applyNumberFormat="1" applyFont="1" applyBorder="1" applyAlignment="1">
      <alignment vertical="center" shrinkToFit="1"/>
    </xf>
    <xf numFmtId="0" fontId="14" fillId="0" borderId="53" xfId="0" applyNumberFormat="1" applyFont="1" applyBorder="1" applyAlignment="1">
      <alignment vertical="center" shrinkToFit="1"/>
    </xf>
    <xf numFmtId="0" fontId="14" fillId="0" borderId="61" xfId="0" applyNumberFormat="1" applyFont="1" applyBorder="1" applyAlignment="1">
      <alignment vertical="center" shrinkToFit="1"/>
    </xf>
    <xf numFmtId="0" fontId="14" fillId="0" borderId="1" xfId="0" applyNumberFormat="1" applyFont="1" applyBorder="1" applyAlignment="1">
      <alignment vertical="center" shrinkToFit="1"/>
    </xf>
    <xf numFmtId="0" fontId="14" fillId="0" borderId="62" xfId="0" applyNumberFormat="1" applyFont="1" applyBorder="1" applyAlignment="1">
      <alignment vertical="center" shrinkToFit="1"/>
    </xf>
    <xf numFmtId="0" fontId="14" fillId="0" borderId="63" xfId="0" applyNumberFormat="1" applyFont="1" applyBorder="1" applyAlignment="1">
      <alignment vertical="center" shrinkToFit="1"/>
    </xf>
    <xf numFmtId="0" fontId="14" fillId="0" borderId="64" xfId="0" applyNumberFormat="1" applyFont="1" applyBorder="1" applyAlignment="1">
      <alignment vertical="center" shrinkToFit="1"/>
    </xf>
    <xf numFmtId="0" fontId="14" fillId="0" borderId="65" xfId="0" applyNumberFormat="1" applyFont="1" applyBorder="1" applyAlignment="1">
      <alignment vertical="center" shrinkToFit="1"/>
    </xf>
    <xf numFmtId="0" fontId="14" fillId="0" borderId="66" xfId="0" applyNumberFormat="1" applyFont="1" applyBorder="1" applyAlignment="1">
      <alignment vertical="center" shrinkToFit="1"/>
    </xf>
    <xf numFmtId="0" fontId="14" fillId="0" borderId="67" xfId="0" applyNumberFormat="1" applyFont="1" applyBorder="1" applyAlignment="1">
      <alignment vertical="center" shrinkToFit="1"/>
    </xf>
    <xf numFmtId="0" fontId="14" fillId="0" borderId="68" xfId="0" applyNumberFormat="1" applyFont="1" applyBorder="1" applyAlignment="1">
      <alignment vertical="center" shrinkToFit="1"/>
    </xf>
    <xf numFmtId="0" fontId="14" fillId="0" borderId="69" xfId="0" applyNumberFormat="1" applyFont="1" applyBorder="1" applyAlignment="1">
      <alignment vertical="center" shrinkToFit="1"/>
    </xf>
    <xf numFmtId="0" fontId="14" fillId="0" borderId="70" xfId="0" applyNumberFormat="1" applyFont="1" applyBorder="1" applyAlignment="1">
      <alignment vertical="center" shrinkToFit="1"/>
    </xf>
    <xf numFmtId="176" fontId="17" fillId="5" borderId="1" xfId="0" applyNumberFormat="1" applyFont="1" applyFill="1" applyBorder="1" applyAlignment="1">
      <alignment horizontal="center" vertical="center" shrinkToFit="1"/>
    </xf>
    <xf numFmtId="176" fontId="14" fillId="0" borderId="53" xfId="0" applyNumberFormat="1" applyFont="1" applyBorder="1" applyAlignment="1">
      <alignment horizontal="left" vertical="center" shrinkToFit="1"/>
    </xf>
    <xf numFmtId="176" fontId="14" fillId="0" borderId="60" xfId="0" applyNumberFormat="1" applyFont="1" applyBorder="1" applyAlignment="1">
      <alignment horizontal="left" vertical="center" shrinkToFit="1"/>
    </xf>
    <xf numFmtId="176" fontId="14" fillId="0" borderId="57" xfId="0" applyNumberFormat="1" applyFont="1" applyBorder="1" applyAlignment="1">
      <alignment horizontal="left" vertical="center" shrinkToFit="1"/>
    </xf>
    <xf numFmtId="176" fontId="14" fillId="0" borderId="54" xfId="0" applyNumberFormat="1" applyFont="1" applyBorder="1" applyAlignment="1">
      <alignment horizontal="left" vertical="center" shrinkToFit="1"/>
    </xf>
    <xf numFmtId="176" fontId="14" fillId="0" borderId="59" xfId="0" applyNumberFormat="1" applyFont="1" applyBorder="1" applyAlignment="1">
      <alignment horizontal="left" vertical="center" shrinkToFit="1"/>
    </xf>
    <xf numFmtId="176" fontId="14" fillId="0" borderId="58" xfId="0" applyNumberFormat="1" applyFont="1" applyBorder="1" applyAlignment="1">
      <alignment horizontal="left" vertical="center" shrinkToFit="1"/>
    </xf>
    <xf numFmtId="176" fontId="14" fillId="0" borderId="71" xfId="0" applyNumberFormat="1" applyFont="1" applyBorder="1" applyAlignment="1">
      <alignment horizontal="left" vertical="center" shrinkToFit="1"/>
    </xf>
    <xf numFmtId="176" fontId="14" fillId="0" borderId="72" xfId="0" applyNumberFormat="1" applyFont="1" applyBorder="1" applyAlignment="1">
      <alignment horizontal="left" vertical="center" shrinkToFit="1"/>
    </xf>
    <xf numFmtId="176" fontId="14" fillId="0" borderId="62" xfId="0" applyNumberFormat="1" applyFont="1" applyBorder="1" applyAlignment="1">
      <alignment horizontal="left" vertical="center" shrinkToFit="1"/>
    </xf>
    <xf numFmtId="176" fontId="14" fillId="0" borderId="73" xfId="0" applyNumberFormat="1" applyFont="1" applyBorder="1" applyAlignment="1">
      <alignment horizontal="left" vertical="center" shrinkToFit="1"/>
    </xf>
    <xf numFmtId="176" fontId="14" fillId="0" borderId="74" xfId="0" applyNumberFormat="1" applyFont="1" applyBorder="1" applyAlignment="1">
      <alignment horizontal="left" vertical="center" shrinkToFit="1"/>
    </xf>
    <xf numFmtId="176" fontId="14" fillId="0" borderId="75" xfId="0" applyNumberFormat="1" applyFont="1" applyBorder="1" applyAlignment="1">
      <alignment horizontal="left" vertical="center" shrinkToFit="1"/>
    </xf>
    <xf numFmtId="176" fontId="14" fillId="0" borderId="76" xfId="0" applyNumberFormat="1" applyFont="1" applyBorder="1" applyAlignment="1">
      <alignment horizontal="left" vertical="center" shrinkToFit="1"/>
    </xf>
    <xf numFmtId="176" fontId="14" fillId="0" borderId="77" xfId="0" applyNumberFormat="1" applyFont="1" applyBorder="1" applyAlignment="1">
      <alignment horizontal="left" vertical="center" shrinkToFit="1"/>
    </xf>
    <xf numFmtId="176" fontId="14" fillId="0" borderId="1" xfId="0" applyNumberFormat="1" applyFont="1" applyBorder="1" applyAlignment="1">
      <alignment horizontal="left" vertical="center" shrinkToFit="1"/>
    </xf>
    <xf numFmtId="176" fontId="14" fillId="0" borderId="78" xfId="0" applyNumberFormat="1" applyFont="1" applyBorder="1" applyAlignment="1">
      <alignment horizontal="left" vertical="center" shrinkToFit="1"/>
    </xf>
    <xf numFmtId="176" fontId="14" fillId="0" borderId="79" xfId="0" applyNumberFormat="1" applyFont="1" applyBorder="1" applyAlignment="1">
      <alignment horizontal="left" vertical="center" shrinkToFit="1"/>
    </xf>
    <xf numFmtId="176" fontId="14" fillId="0" borderId="80" xfId="0" applyNumberFormat="1" applyFont="1" applyBorder="1" applyAlignment="1">
      <alignment horizontal="left" vertical="center" shrinkToFit="1"/>
    </xf>
    <xf numFmtId="176" fontId="14" fillId="0" borderId="66" xfId="0" applyNumberFormat="1" applyFont="1" applyFill="1" applyBorder="1" applyAlignment="1">
      <alignment horizontal="left" vertical="center" shrinkToFit="1"/>
    </xf>
    <xf numFmtId="176" fontId="14" fillId="0" borderId="81" xfId="0" applyNumberFormat="1" applyFont="1" applyBorder="1" applyAlignment="1">
      <alignment horizontal="left" vertical="center" shrinkToFit="1"/>
    </xf>
    <xf numFmtId="176" fontId="14" fillId="0" borderId="63" xfId="0" applyNumberFormat="1" applyFont="1" applyBorder="1" applyAlignment="1">
      <alignment horizontal="left" vertical="center" shrinkToFit="1"/>
    </xf>
    <xf numFmtId="176" fontId="14" fillId="0" borderId="82" xfId="0" applyNumberFormat="1" applyFont="1" applyBorder="1" applyAlignment="1">
      <alignment horizontal="left" vertical="center" shrinkToFit="1"/>
    </xf>
    <xf numFmtId="176" fontId="14" fillId="0" borderId="61" xfId="0" applyNumberFormat="1" applyFont="1" applyBorder="1" applyAlignment="1">
      <alignment horizontal="left" vertical="center" shrinkToFit="1"/>
    </xf>
    <xf numFmtId="176" fontId="14" fillId="0" borderId="68" xfId="0" applyNumberFormat="1" applyFont="1" applyBorder="1" applyAlignment="1">
      <alignment horizontal="left" vertical="center" shrinkToFit="1"/>
    </xf>
    <xf numFmtId="176" fontId="19" fillId="0" borderId="52" xfId="0" applyNumberFormat="1" applyFont="1" applyBorder="1" applyAlignment="1">
      <alignment horizontal="left" vertical="center" shrinkToFit="1"/>
    </xf>
    <xf numFmtId="176" fontId="19" fillId="0" borderId="50" xfId="0" applyNumberFormat="1" applyFont="1" applyBorder="1" applyAlignment="1">
      <alignment horizontal="left" vertical="center" shrinkToFit="1"/>
    </xf>
    <xf numFmtId="176" fontId="19" fillId="0" borderId="83" xfId="0" applyNumberFormat="1" applyFont="1" applyBorder="1" applyAlignment="1">
      <alignment horizontal="left" vertical="center" shrinkToFit="1"/>
    </xf>
    <xf numFmtId="176" fontId="19" fillId="0" borderId="54" xfId="0" applyNumberFormat="1" applyFont="1" applyBorder="1" applyAlignment="1">
      <alignment horizontal="left" vertical="center" shrinkToFit="1"/>
    </xf>
    <xf numFmtId="176" fontId="14" fillId="0" borderId="0" xfId="0" applyNumberFormat="1" applyFont="1" applyBorder="1" applyAlignment="1">
      <alignment horizontal="left" vertical="center" shrinkToFit="1"/>
    </xf>
    <xf numFmtId="0" fontId="17" fillId="5" borderId="19" xfId="0" applyNumberFormat="1" applyFont="1" applyFill="1" applyBorder="1" applyAlignment="1">
      <alignment horizontal="center" vertical="center" shrinkToFit="1"/>
    </xf>
    <xf numFmtId="0" fontId="14" fillId="0" borderId="19" xfId="0" applyNumberFormat="1" applyFont="1" applyBorder="1" applyAlignment="1">
      <alignment horizontal="center" vertical="center" shrinkToFit="1"/>
    </xf>
    <xf numFmtId="0" fontId="14" fillId="0" borderId="54" xfId="0" applyNumberFormat="1" applyFont="1" applyBorder="1" applyAlignment="1">
      <alignment horizontal="center" vertical="center" shrinkToFit="1"/>
    </xf>
    <xf numFmtId="0" fontId="14" fillId="0" borderId="50" xfId="0" applyNumberFormat="1" applyFont="1" applyBorder="1" applyAlignment="1">
      <alignment horizontal="center" vertical="center" shrinkToFit="1"/>
    </xf>
    <xf numFmtId="0" fontId="14" fillId="0" borderId="58" xfId="0" applyNumberFormat="1" applyFont="1" applyBorder="1" applyAlignment="1">
      <alignment horizontal="center" vertical="center" shrinkToFit="1"/>
    </xf>
    <xf numFmtId="0" fontId="14" fillId="0" borderId="84" xfId="0" applyNumberFormat="1" applyFont="1" applyBorder="1" applyAlignment="1">
      <alignment horizontal="center" vertical="center" shrinkToFit="1"/>
    </xf>
    <xf numFmtId="0" fontId="14" fillId="0" borderId="53" xfId="0" applyNumberFormat="1" applyFont="1" applyBorder="1" applyAlignment="1">
      <alignment horizontal="center" vertical="center" shrinkToFit="1"/>
    </xf>
    <xf numFmtId="0" fontId="14" fillId="0" borderId="70" xfId="0" applyNumberFormat="1" applyFont="1" applyBorder="1" applyAlignment="1">
      <alignment horizontal="center" vertical="center" shrinkToFit="1"/>
    </xf>
    <xf numFmtId="0" fontId="14" fillId="0" borderId="85" xfId="0" applyNumberFormat="1" applyFont="1" applyBorder="1" applyAlignment="1">
      <alignment horizontal="center" vertical="center" shrinkToFit="1"/>
    </xf>
    <xf numFmtId="0" fontId="14" fillId="0" borderId="86" xfId="0" applyNumberFormat="1" applyFont="1" applyBorder="1" applyAlignment="1">
      <alignment horizontal="center" vertical="center" shrinkToFit="1"/>
    </xf>
    <xf numFmtId="0" fontId="14" fillId="0" borderId="87" xfId="0" applyNumberFormat="1" applyFont="1" applyBorder="1" applyAlignment="1">
      <alignment horizontal="center" vertical="center" shrinkToFit="1"/>
    </xf>
    <xf numFmtId="0" fontId="14" fillId="0" borderId="60" xfId="0" applyNumberFormat="1" applyFont="1" applyBorder="1" applyAlignment="1">
      <alignment horizontal="center" vertical="center" shrinkToFit="1"/>
    </xf>
    <xf numFmtId="0" fontId="14" fillId="0" borderId="88" xfId="0" applyNumberFormat="1" applyFont="1" applyBorder="1" applyAlignment="1">
      <alignment horizontal="center" vertical="center" shrinkToFit="1"/>
    </xf>
    <xf numFmtId="0" fontId="14" fillId="0" borderId="89" xfId="0" applyNumberFormat="1" applyFont="1" applyBorder="1" applyAlignment="1">
      <alignment horizontal="center" vertical="center" shrinkToFit="1"/>
    </xf>
    <xf numFmtId="0" fontId="14" fillId="0" borderId="61" xfId="0" applyNumberFormat="1" applyFont="1" applyBorder="1" applyAlignment="1">
      <alignment horizontal="center" vertical="center" shrinkToFit="1"/>
    </xf>
    <xf numFmtId="0" fontId="14" fillId="0" borderId="64" xfId="0" applyNumberFormat="1" applyFont="1" applyBorder="1" applyAlignment="1">
      <alignment horizontal="center" vertical="center" shrinkToFit="1"/>
    </xf>
    <xf numFmtId="0" fontId="14" fillId="0" borderId="56" xfId="0" applyNumberFormat="1" applyFont="1" applyFill="1" applyBorder="1" applyAlignment="1">
      <alignment horizontal="center" vertical="center" shrinkToFit="1"/>
    </xf>
    <xf numFmtId="0" fontId="14" fillId="0" borderId="75" xfId="0" applyNumberFormat="1" applyFont="1" applyBorder="1" applyAlignment="1">
      <alignment horizontal="center" vertical="center" shrinkToFit="1"/>
    </xf>
    <xf numFmtId="0" fontId="14" fillId="0" borderId="90" xfId="0" applyNumberFormat="1" applyFont="1" applyBorder="1" applyAlignment="1">
      <alignment horizontal="center" vertical="center" shrinkToFit="1"/>
    </xf>
    <xf numFmtId="0" fontId="14" fillId="0" borderId="72" xfId="0" applyNumberFormat="1" applyFont="1" applyBorder="1" applyAlignment="1">
      <alignment horizontal="center" vertical="center" shrinkToFit="1"/>
    </xf>
    <xf numFmtId="0" fontId="14" fillId="0" borderId="91" xfId="0" applyNumberFormat="1" applyFont="1" applyBorder="1" applyAlignment="1">
      <alignment horizontal="center" vertical="center" shrinkToFit="1"/>
    </xf>
    <xf numFmtId="0" fontId="14" fillId="0" borderId="76" xfId="0" applyNumberFormat="1" applyFont="1" applyBorder="1" applyAlignment="1">
      <alignment horizontal="center" vertical="center" shrinkToFit="1"/>
    </xf>
    <xf numFmtId="0" fontId="14" fillId="0" borderId="92" xfId="0" applyNumberFormat="1" applyFont="1" applyBorder="1" applyAlignment="1">
      <alignment horizontal="center" vertical="center" shrinkToFit="1"/>
    </xf>
    <xf numFmtId="0" fontId="14" fillId="0" borderId="93" xfId="0" applyNumberFormat="1" applyFont="1" applyFill="1" applyBorder="1" applyAlignment="1">
      <alignment horizontal="center" vertical="center" shrinkToFit="1"/>
    </xf>
    <xf numFmtId="0" fontId="14" fillId="0" borderId="68" xfId="0" applyNumberFormat="1" applyFont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54" fontId="14" fillId="0" borderId="1" xfId="0" applyNumberFormat="1" applyFont="1" applyFill="1" applyBorder="1" applyAlignment="1">
      <alignment horizontal="center" vertical="center" shrinkToFit="1"/>
    </xf>
    <xf numFmtId="0" fontId="14" fillId="0" borderId="63" xfId="0" applyNumberFormat="1" applyFont="1" applyBorder="1" applyAlignment="1">
      <alignment horizontal="center" vertical="center" shrinkToFit="1"/>
    </xf>
    <xf numFmtId="0" fontId="14" fillId="0" borderId="94" xfId="0" applyNumberFormat="1" applyFont="1" applyBorder="1" applyAlignment="1">
      <alignment horizontal="center" vertical="center" shrinkToFit="1"/>
    </xf>
    <xf numFmtId="0" fontId="14" fillId="0" borderId="66" xfId="0" applyNumberFormat="1" applyFont="1" applyBorder="1" applyAlignment="1">
      <alignment horizontal="center" vertical="center" shrinkToFit="1"/>
    </xf>
    <xf numFmtId="38" fontId="17" fillId="5" borderId="1" xfId="1" applyFont="1" applyFill="1" applyBorder="1" applyAlignment="1">
      <alignment horizontal="center" vertical="center" shrinkToFit="1"/>
    </xf>
    <xf numFmtId="38" fontId="15" fillId="0" borderId="53" xfId="1" applyFont="1" applyFill="1" applyBorder="1" applyAlignment="1">
      <alignment vertical="center" shrinkToFit="1"/>
    </xf>
    <xf numFmtId="38" fontId="15" fillId="0" borderId="50" xfId="1" applyFont="1" applyFill="1" applyBorder="1" applyAlignment="1">
      <alignment vertical="center" shrinkToFit="1"/>
    </xf>
    <xf numFmtId="38" fontId="15" fillId="0" borderId="60" xfId="1" applyFont="1" applyFill="1" applyBorder="1" applyAlignment="1">
      <alignment vertical="center" shrinkToFit="1"/>
    </xf>
    <xf numFmtId="38" fontId="15" fillId="0" borderId="60" xfId="1" applyFont="1" applyFill="1" applyBorder="1" applyAlignment="1" applyProtection="1">
      <alignment horizontal="right" vertical="center"/>
    </xf>
    <xf numFmtId="38" fontId="15" fillId="0" borderId="54" xfId="1" applyFont="1" applyFill="1" applyBorder="1" applyAlignment="1">
      <alignment vertical="center" shrinkToFit="1"/>
    </xf>
    <xf numFmtId="38" fontId="15" fillId="0" borderId="57" xfId="1" applyFont="1" applyFill="1" applyBorder="1" applyAlignment="1">
      <alignment vertical="center" shrinkToFit="1"/>
    </xf>
    <xf numFmtId="38" fontId="15" fillId="0" borderId="59" xfId="1" applyFont="1" applyFill="1" applyBorder="1" applyAlignment="1">
      <alignment vertical="center" shrinkToFit="1"/>
    </xf>
    <xf numFmtId="38" fontId="15" fillId="0" borderId="58" xfId="1" applyFont="1" applyFill="1" applyBorder="1" applyAlignment="1" applyProtection="1">
      <alignment horizontal="right" vertical="center"/>
    </xf>
    <xf numFmtId="38" fontId="15" fillId="0" borderId="50" xfId="1" applyFont="1" applyFill="1" applyBorder="1" applyAlignment="1" applyProtection="1">
      <alignment horizontal="right" vertical="center"/>
    </xf>
    <xf numFmtId="38" fontId="15" fillId="0" borderId="51" xfId="1" applyFont="1" applyFill="1" applyBorder="1" applyAlignment="1">
      <alignment vertical="center" shrinkToFit="1"/>
    </xf>
    <xf numFmtId="38" fontId="15" fillId="0" borderId="71" xfId="1" applyFont="1" applyFill="1" applyBorder="1" applyAlignment="1">
      <alignment vertical="center" shrinkToFit="1"/>
    </xf>
    <xf numFmtId="38" fontId="15" fillId="0" borderId="61" xfId="1" applyFont="1" applyFill="1" applyBorder="1" applyAlignment="1">
      <alignment vertical="center" shrinkToFit="1"/>
    </xf>
    <xf numFmtId="38" fontId="15" fillId="0" borderId="73" xfId="1" applyFont="1" applyFill="1" applyBorder="1" applyAlignment="1">
      <alignment vertical="center" shrinkToFit="1"/>
    </xf>
    <xf numFmtId="38" fontId="15" fillId="0" borderId="52" xfId="1" applyFont="1" applyFill="1" applyBorder="1" applyAlignment="1">
      <alignment vertical="center" shrinkToFit="1"/>
    </xf>
    <xf numFmtId="38" fontId="15" fillId="0" borderId="74" xfId="1" applyFont="1" applyFill="1" applyBorder="1" applyAlignment="1">
      <alignment vertical="center" shrinkToFit="1"/>
    </xf>
    <xf numFmtId="38" fontId="15" fillId="0" borderId="75" xfId="1" applyFont="1" applyFill="1" applyBorder="1" applyAlignment="1">
      <alignment vertical="center" shrinkToFit="1"/>
    </xf>
    <xf numFmtId="38" fontId="15" fillId="0" borderId="91" xfId="1" applyFont="1" applyFill="1" applyBorder="1" applyAlignment="1">
      <alignment vertical="center" shrinkToFit="1"/>
    </xf>
    <xf numFmtId="38" fontId="15" fillId="0" borderId="1" xfId="1" applyFont="1" applyFill="1" applyBorder="1" applyAlignment="1">
      <alignment vertical="center" shrinkToFit="1"/>
    </xf>
    <xf numFmtId="38" fontId="15" fillId="0" borderId="1" xfId="1" applyFont="1" applyFill="1" applyBorder="1" applyAlignment="1" applyProtection="1">
      <alignment horizontal="right" vertical="center"/>
    </xf>
    <xf numFmtId="38" fontId="15" fillId="0" borderId="62" xfId="1" applyFont="1" applyFill="1" applyBorder="1" applyAlignment="1">
      <alignment vertical="center" shrinkToFit="1"/>
    </xf>
    <xf numFmtId="38" fontId="15" fillId="0" borderId="95" xfId="1" applyFont="1" applyFill="1" applyBorder="1" applyAlignment="1" applyProtection="1">
      <alignment horizontal="right" vertical="center"/>
    </xf>
    <xf numFmtId="38" fontId="15" fillId="0" borderId="96" xfId="1" applyFont="1" applyFill="1" applyBorder="1" applyAlignment="1">
      <alignment vertical="center" shrinkToFit="1"/>
    </xf>
    <xf numFmtId="38" fontId="15" fillId="0" borderId="65" xfId="1" applyFont="1" applyFill="1" applyBorder="1" applyAlignment="1" applyProtection="1">
      <alignment horizontal="right" vertical="center"/>
    </xf>
    <xf numFmtId="38" fontId="15" fillId="0" borderId="68" xfId="1" applyFont="1" applyFill="1" applyBorder="1" applyAlignment="1" applyProtection="1">
      <alignment horizontal="right" vertical="center"/>
    </xf>
    <xf numFmtId="38" fontId="15" fillId="0" borderId="53" xfId="1" applyFont="1" applyFill="1" applyBorder="1" applyAlignment="1" applyProtection="1">
      <alignment horizontal="right" vertical="center"/>
    </xf>
    <xf numFmtId="38" fontId="15" fillId="0" borderId="68" xfId="1" applyFont="1" applyFill="1" applyBorder="1" applyAlignment="1">
      <alignment vertical="center" shrinkToFit="1"/>
    </xf>
    <xf numFmtId="38" fontId="15" fillId="0" borderId="61" xfId="1" applyFont="1" applyFill="1" applyBorder="1" applyAlignment="1" applyProtection="1">
      <alignment horizontal="right" vertical="center"/>
    </xf>
    <xf numFmtId="38" fontId="15" fillId="0" borderId="63" xfId="1" applyFont="1" applyFill="1" applyBorder="1" applyAlignment="1">
      <alignment vertical="center" shrinkToFit="1"/>
    </xf>
    <xf numFmtId="38" fontId="15" fillId="0" borderId="52" xfId="1" applyFont="1" applyFill="1" applyBorder="1" applyAlignment="1" applyProtection="1">
      <alignment horizontal="right" vertical="center"/>
    </xf>
    <xf numFmtId="38" fontId="20" fillId="0" borderId="52" xfId="1" applyFont="1" applyBorder="1" applyAlignment="1">
      <alignment vertical="center" shrinkToFit="1"/>
    </xf>
    <xf numFmtId="38" fontId="20" fillId="0" borderId="50" xfId="1" applyFont="1" applyFill="1" applyBorder="1" applyAlignment="1">
      <alignment vertical="center" shrinkToFit="1"/>
    </xf>
    <xf numFmtId="38" fontId="20" fillId="0" borderId="83" xfId="1" applyFont="1" applyFill="1" applyBorder="1" applyAlignment="1">
      <alignment vertical="center" shrinkToFit="1"/>
    </xf>
    <xf numFmtId="38" fontId="20" fillId="0" borderId="54" xfId="1" applyFont="1" applyFill="1" applyBorder="1" applyAlignment="1">
      <alignment vertical="center" shrinkToFit="1"/>
    </xf>
    <xf numFmtId="38" fontId="15" fillId="0" borderId="0" xfId="1" applyFont="1" applyBorder="1" applyAlignment="1">
      <alignment vertical="center" shrinkToFit="1"/>
    </xf>
    <xf numFmtId="0" fontId="17" fillId="5" borderId="1" xfId="0" applyNumberFormat="1" applyFont="1" applyFill="1" applyBorder="1" applyAlignment="1">
      <alignment horizontal="center" vertical="center" wrapText="1" shrinkToFit="1"/>
    </xf>
    <xf numFmtId="0" fontId="14" fillId="0" borderId="54" xfId="0" applyNumberFormat="1" applyFont="1" applyFill="1" applyBorder="1" applyAlignment="1">
      <alignment vertical="center" wrapText="1" shrinkToFit="1"/>
    </xf>
    <xf numFmtId="0" fontId="14" fillId="0" borderId="50" xfId="0" applyNumberFormat="1" applyFont="1" applyFill="1" applyBorder="1" applyAlignment="1">
      <alignment vertical="center" wrapText="1" shrinkToFit="1"/>
    </xf>
    <xf numFmtId="0" fontId="14" fillId="0" borderId="60" xfId="0" applyNumberFormat="1" applyFont="1" applyFill="1" applyBorder="1" applyAlignment="1">
      <alignment vertical="center" wrapText="1" shrinkToFit="1"/>
    </xf>
    <xf numFmtId="0" fontId="14" fillId="0" borderId="52" xfId="0" applyNumberFormat="1" applyFont="1" applyFill="1" applyBorder="1" applyAlignment="1">
      <alignment vertical="center" wrapText="1" shrinkToFit="1"/>
    </xf>
    <xf numFmtId="0" fontId="14" fillId="0" borderId="60" xfId="0" applyNumberFormat="1" applyFont="1" applyFill="1" applyBorder="1" applyAlignment="1">
      <alignment horizontal="left" vertical="center" wrapText="1" shrinkToFit="1"/>
    </xf>
    <xf numFmtId="0" fontId="14" fillId="0" borderId="57" xfId="0" applyNumberFormat="1" applyFont="1" applyFill="1" applyBorder="1" applyAlignment="1">
      <alignment vertical="center" wrapText="1" shrinkToFit="1"/>
    </xf>
    <xf numFmtId="0" fontId="14" fillId="7" borderId="50" xfId="0" applyNumberFormat="1" applyFont="1" applyFill="1" applyBorder="1" applyAlignment="1">
      <alignment vertical="center" wrapText="1" shrinkToFit="1"/>
    </xf>
    <xf numFmtId="0" fontId="14" fillId="0" borderId="59" xfId="0" applyNumberFormat="1" applyFont="1" applyFill="1" applyBorder="1" applyAlignment="1">
      <alignment vertical="center" wrapText="1" shrinkToFit="1"/>
    </xf>
    <xf numFmtId="0" fontId="14" fillId="0" borderId="58" xfId="0" applyNumberFormat="1" applyFont="1" applyFill="1" applyBorder="1" applyAlignment="1">
      <alignment vertical="center" wrapText="1" shrinkToFit="1"/>
    </xf>
    <xf numFmtId="0" fontId="14" fillId="0" borderId="50" xfId="0" applyNumberFormat="1" applyFont="1" applyFill="1" applyBorder="1" applyAlignment="1">
      <alignment horizontal="left" vertical="center" wrapText="1" shrinkToFit="1"/>
    </xf>
    <xf numFmtId="0" fontId="14" fillId="0" borderId="54" xfId="0" applyNumberFormat="1" applyFont="1" applyFill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>
      <alignment vertical="center" wrapText="1" shrinkToFit="1"/>
    </xf>
    <xf numFmtId="0" fontId="14" fillId="0" borderId="66" xfId="0" applyNumberFormat="1" applyFont="1" applyFill="1" applyBorder="1" applyAlignment="1">
      <alignment vertical="center" wrapText="1" shrinkToFit="1"/>
    </xf>
    <xf numFmtId="0" fontId="14" fillId="0" borderId="71" xfId="0" applyNumberFormat="1" applyFont="1" applyFill="1" applyBorder="1" applyAlignment="1">
      <alignment vertical="center" wrapText="1" shrinkToFit="1"/>
    </xf>
    <xf numFmtId="0" fontId="14" fillId="0" borderId="72" xfId="0" applyNumberFormat="1" applyFont="1" applyFill="1" applyBorder="1" applyAlignment="1">
      <alignment vertical="center" wrapText="1" shrinkToFit="1"/>
    </xf>
    <xf numFmtId="0" fontId="14" fillId="0" borderId="73" xfId="0" applyNumberFormat="1" applyFont="1" applyFill="1" applyBorder="1" applyAlignment="1">
      <alignment vertical="center" wrapText="1" shrinkToFit="1"/>
    </xf>
    <xf numFmtId="0" fontId="14" fillId="0" borderId="74" xfId="0" applyNumberFormat="1" applyFont="1" applyFill="1" applyBorder="1" applyAlignment="1">
      <alignment vertical="center" wrapText="1" shrinkToFit="1"/>
    </xf>
    <xf numFmtId="38" fontId="14" fillId="0" borderId="54" xfId="1" applyFont="1" applyFill="1" applyBorder="1" applyAlignment="1">
      <alignment vertical="center" shrinkToFit="1"/>
    </xf>
    <xf numFmtId="38" fontId="14" fillId="0" borderId="75" xfId="1" applyFont="1" applyFill="1" applyBorder="1" applyAlignment="1">
      <alignment vertical="center" shrinkToFit="1"/>
    </xf>
    <xf numFmtId="0" fontId="14" fillId="0" borderId="95" xfId="0" applyNumberFormat="1" applyFont="1" applyFill="1" applyBorder="1" applyAlignment="1">
      <alignment vertical="center" wrapText="1" shrinkToFit="1"/>
    </xf>
    <xf numFmtId="38" fontId="14" fillId="0" borderId="91" xfId="1" applyFont="1" applyFill="1" applyBorder="1" applyAlignment="1">
      <alignment vertical="center" shrinkToFit="1"/>
    </xf>
    <xf numFmtId="38" fontId="14" fillId="0" borderId="53" xfId="1" applyFont="1" applyFill="1" applyBorder="1" applyAlignment="1">
      <alignment vertical="center" shrinkToFit="1"/>
    </xf>
    <xf numFmtId="0" fontId="14" fillId="0" borderId="1" xfId="0" applyNumberFormat="1" applyFont="1" applyFill="1" applyBorder="1" applyAlignment="1">
      <alignment horizontal="left" vertical="center" wrapText="1" shrinkToFit="1"/>
    </xf>
    <xf numFmtId="0" fontId="14" fillId="0" borderId="62" xfId="0" applyNumberFormat="1" applyFont="1" applyFill="1" applyBorder="1" applyAlignment="1">
      <alignment vertical="center" wrapText="1" shrinkToFit="1"/>
    </xf>
    <xf numFmtId="0" fontId="14" fillId="0" borderId="52" xfId="0" applyNumberFormat="1" applyFont="1" applyFill="1" applyBorder="1" applyAlignment="1">
      <alignment horizontal="left" vertical="center" wrapText="1" shrinkToFit="1"/>
    </xf>
    <xf numFmtId="0" fontId="14" fillId="0" borderId="96" xfId="0" applyNumberFormat="1" applyFont="1" applyFill="1" applyBorder="1" applyAlignment="1">
      <alignment vertical="center" wrapText="1" shrinkToFit="1"/>
    </xf>
    <xf numFmtId="0" fontId="14" fillId="0" borderId="97" xfId="0" applyNumberFormat="1" applyFont="1" applyFill="1" applyBorder="1" applyAlignment="1">
      <alignment horizontal="left" vertical="center" wrapText="1" shrinkToFit="1"/>
    </xf>
    <xf numFmtId="0" fontId="14" fillId="0" borderId="68" xfId="0" applyNumberFormat="1" applyFont="1" applyFill="1" applyBorder="1" applyAlignment="1">
      <alignment horizontal="left" vertical="center" wrapText="1" shrinkToFit="1"/>
    </xf>
    <xf numFmtId="0" fontId="14" fillId="0" borderId="53" xfId="0" applyNumberFormat="1" applyFont="1" applyFill="1" applyBorder="1" applyAlignment="1">
      <alignment horizontal="left" vertical="center" wrapText="1" shrinkToFit="1"/>
    </xf>
    <xf numFmtId="0" fontId="14" fillId="0" borderId="68" xfId="0" applyNumberFormat="1" applyFont="1" applyFill="1" applyBorder="1" applyAlignment="1">
      <alignment vertical="center" wrapText="1" shrinkToFit="1"/>
    </xf>
    <xf numFmtId="0" fontId="14" fillId="0" borderId="61" xfId="0" applyNumberFormat="1" applyFont="1" applyFill="1" applyBorder="1" applyAlignment="1">
      <alignment vertical="center" wrapText="1" shrinkToFit="1"/>
    </xf>
    <xf numFmtId="0" fontId="14" fillId="0" borderId="63" xfId="0" applyNumberFormat="1" applyFont="1" applyFill="1" applyBorder="1" applyAlignment="1">
      <alignment vertical="center" wrapText="1" shrinkToFit="1"/>
    </xf>
    <xf numFmtId="0" fontId="19" fillId="0" borderId="50" xfId="0" applyNumberFormat="1" applyFont="1" applyFill="1" applyBorder="1" applyAlignment="1">
      <alignment vertical="center" wrapText="1" shrinkToFit="1"/>
    </xf>
    <xf numFmtId="0" fontId="19" fillId="0" borderId="83" xfId="0" applyNumberFormat="1" applyFont="1" applyFill="1" applyBorder="1" applyAlignment="1">
      <alignment vertical="center" wrapText="1" shrinkToFit="1"/>
    </xf>
    <xf numFmtId="0" fontId="19" fillId="0" borderId="54" xfId="0" applyNumberFormat="1" applyFont="1" applyFill="1" applyBorder="1" applyAlignment="1">
      <alignment vertical="center" wrapText="1" shrinkToFit="1"/>
    </xf>
    <xf numFmtId="0" fontId="19" fillId="0" borderId="52" xfId="0" applyNumberFormat="1" applyFont="1" applyFill="1" applyBorder="1" applyAlignment="1">
      <alignment vertical="center" wrapText="1" shrinkToFit="1"/>
    </xf>
    <xf numFmtId="0" fontId="14" fillId="0" borderId="0" xfId="0" applyNumberFormat="1" applyFont="1" applyBorder="1" applyAlignment="1">
      <alignment vertical="center" wrapText="1" shrinkToFit="1"/>
    </xf>
    <xf numFmtId="0" fontId="16" fillId="0" borderId="60" xfId="0" applyNumberFormat="1" applyFont="1" applyFill="1" applyBorder="1" applyAlignment="1">
      <alignment horizontal="center" vertical="center" shrinkToFit="1"/>
    </xf>
    <xf numFmtId="0" fontId="16" fillId="0" borderId="57" xfId="0" applyNumberFormat="1" applyFont="1" applyFill="1" applyBorder="1" applyAlignment="1">
      <alignment horizontal="center" vertical="center" shrinkToFit="1"/>
    </xf>
    <xf numFmtId="0" fontId="16" fillId="0" borderId="58" xfId="0" applyNumberFormat="1" applyFont="1" applyFill="1" applyBorder="1" applyAlignment="1">
      <alignment horizontal="center" vertical="center" shrinkToFit="1"/>
    </xf>
    <xf numFmtId="0" fontId="16" fillId="0" borderId="59" xfId="0" applyNumberFormat="1" applyFont="1" applyFill="1" applyBorder="1" applyAlignment="1">
      <alignment horizontal="center" vertical="center" shrinkToFit="1"/>
    </xf>
    <xf numFmtId="0" fontId="16" fillId="0" borderId="52" xfId="0" applyNumberFormat="1" applyFont="1" applyFill="1" applyBorder="1" applyAlignment="1">
      <alignment horizontal="center" vertical="center" shrinkToFit="1"/>
    </xf>
    <xf numFmtId="0" fontId="16" fillId="0" borderId="72" xfId="0" applyNumberFormat="1" applyFont="1" applyFill="1" applyBorder="1" applyAlignment="1">
      <alignment horizontal="center" vertical="center" shrinkToFit="1"/>
    </xf>
    <xf numFmtId="0" fontId="16" fillId="0" borderId="71" xfId="0" applyNumberFormat="1" applyFont="1" applyFill="1" applyBorder="1" applyAlignment="1">
      <alignment horizontal="center" vertical="center" shrinkToFit="1"/>
    </xf>
    <xf numFmtId="0" fontId="16" fillId="0" borderId="73" xfId="0" applyNumberFormat="1" applyFont="1" applyFill="1" applyBorder="1" applyAlignment="1">
      <alignment horizontal="center" vertical="center" shrinkToFit="1"/>
    </xf>
    <xf numFmtId="0" fontId="16" fillId="0" borderId="50" xfId="0" applyNumberFormat="1" applyFont="1" applyFill="1" applyBorder="1" applyAlignment="1">
      <alignment horizontal="left" vertical="center" shrinkToFit="1"/>
    </xf>
    <xf numFmtId="0" fontId="16" fillId="0" borderId="54" xfId="0" applyNumberFormat="1" applyFont="1" applyFill="1" applyBorder="1" applyAlignment="1">
      <alignment horizontal="left" vertical="center" shrinkToFit="1"/>
    </xf>
    <xf numFmtId="0" fontId="16" fillId="0" borderId="97" xfId="0" applyNumberFormat="1" applyFont="1" applyFill="1" applyBorder="1" applyAlignment="1">
      <alignment horizontal="center" vertical="center" shrinkToFit="1"/>
    </xf>
    <xf numFmtId="0" fontId="14" fillId="0" borderId="75" xfId="0" applyNumberFormat="1" applyFont="1" applyFill="1" applyBorder="1" applyAlignment="1">
      <alignment vertical="center" wrapText="1" shrinkToFit="1"/>
    </xf>
    <xf numFmtId="0" fontId="16" fillId="0" borderId="1" xfId="0" applyNumberFormat="1" applyFont="1" applyFill="1" applyBorder="1" applyAlignment="1">
      <alignment horizontal="left" vertical="center" shrinkToFit="1"/>
    </xf>
    <xf numFmtId="0" fontId="14" fillId="0" borderId="91" xfId="0" applyNumberFormat="1" applyFont="1" applyFill="1" applyBorder="1" applyAlignment="1">
      <alignment horizontal="left" vertical="center" wrapText="1" shrinkToFit="1"/>
    </xf>
    <xf numFmtId="0" fontId="14" fillId="0" borderId="75" xfId="0" applyNumberFormat="1" applyFont="1" applyFill="1" applyBorder="1" applyAlignment="1">
      <alignment horizontal="left" vertical="center" wrapText="1" shrinkToFit="1"/>
    </xf>
    <xf numFmtId="0" fontId="16" fillId="0" borderId="74" xfId="0" applyNumberFormat="1" applyFont="1" applyFill="1" applyBorder="1" applyAlignment="1">
      <alignment horizontal="left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6" fillId="0" borderId="61" xfId="0" applyNumberFormat="1" applyFont="1" applyFill="1" applyBorder="1" applyAlignment="1">
      <alignment horizontal="left" vertical="center" shrinkToFit="1"/>
    </xf>
    <xf numFmtId="0" fontId="16" fillId="0" borderId="91" xfId="0" applyNumberFormat="1" applyFont="1" applyFill="1" applyBorder="1" applyAlignment="1">
      <alignment horizontal="left" vertical="center" shrinkToFit="1"/>
    </xf>
    <xf numFmtId="0" fontId="16" fillId="0" borderId="68" xfId="0" applyNumberFormat="1" applyFont="1" applyFill="1" applyBorder="1" applyAlignment="1">
      <alignment horizontal="center" vertical="center" shrinkToFit="1"/>
    </xf>
    <xf numFmtId="0" fontId="16" fillId="0" borderId="61" xfId="0" applyNumberFormat="1" applyFont="1" applyFill="1" applyBorder="1" applyAlignment="1">
      <alignment horizontal="center" vertical="center" shrinkToFit="1"/>
    </xf>
    <xf numFmtId="0" fontId="16" fillId="0" borderId="63" xfId="0" applyNumberFormat="1" applyFont="1" applyFill="1" applyBorder="1" applyAlignment="1">
      <alignment horizontal="center" vertical="center" shrinkToFit="1"/>
    </xf>
    <xf numFmtId="0" fontId="21" fillId="0" borderId="54" xfId="0" applyNumberFormat="1" applyFont="1" applyFill="1" applyBorder="1" applyAlignment="1">
      <alignment horizontal="center" vertical="center" shrinkToFit="1"/>
    </xf>
    <xf numFmtId="0" fontId="21" fillId="0" borderId="83" xfId="0" applyNumberFormat="1" applyFont="1" applyFill="1" applyBorder="1" applyAlignment="1">
      <alignment horizontal="center" vertical="center" shrinkToFit="1"/>
    </xf>
    <xf numFmtId="0" fontId="21" fillId="0" borderId="50" xfId="0" applyNumberFormat="1" applyFont="1" applyFill="1" applyBorder="1" applyAlignment="1">
      <alignment horizontal="center" vertical="center" shrinkToFit="1"/>
    </xf>
    <xf numFmtId="0" fontId="21" fillId="0" borderId="52" xfId="0" applyNumberFormat="1" applyFont="1" applyFill="1" applyBorder="1" applyAlignment="1">
      <alignment horizontal="center" vertical="center" shrinkToFit="1"/>
    </xf>
    <xf numFmtId="0" fontId="16" fillId="0" borderId="0" xfId="0" applyNumberFormat="1" applyFont="1" applyFill="1" applyBorder="1" applyAlignment="1">
      <alignment horizontal="center" vertical="center" shrinkToFi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 shrinkToFit="1"/>
    </xf>
    <xf numFmtId="0" fontId="16" fillId="0" borderId="60" xfId="0" applyNumberFormat="1" applyFont="1" applyBorder="1" applyAlignment="1">
      <alignment vertical="center" shrinkToFit="1"/>
    </xf>
    <xf numFmtId="0" fontId="16" fillId="0" borderId="57" xfId="0" applyNumberFormat="1" applyFont="1" applyBorder="1" applyAlignment="1">
      <alignment vertical="center" shrinkToFit="1"/>
    </xf>
    <xf numFmtId="0" fontId="16" fillId="0" borderId="58" xfId="0" applyNumberFormat="1" applyFont="1" applyBorder="1" applyAlignment="1">
      <alignment vertical="center" shrinkToFit="1"/>
    </xf>
    <xf numFmtId="0" fontId="16" fillId="0" borderId="59" xfId="0" applyNumberFormat="1" applyFont="1" applyBorder="1" applyAlignment="1">
      <alignment vertical="center" shrinkToFit="1"/>
    </xf>
    <xf numFmtId="0" fontId="16" fillId="0" borderId="52" xfId="0" applyNumberFormat="1" applyFont="1" applyBorder="1" applyAlignment="1">
      <alignment vertical="center" shrinkToFit="1"/>
    </xf>
    <xf numFmtId="0" fontId="16" fillId="0" borderId="71" xfId="0" applyNumberFormat="1" applyFont="1" applyBorder="1" applyAlignment="1">
      <alignment vertical="center" shrinkToFit="1"/>
    </xf>
    <xf numFmtId="0" fontId="16" fillId="0" borderId="73" xfId="0" applyNumberFormat="1" applyFont="1" applyBorder="1" applyAlignment="1">
      <alignment vertical="center" shrinkToFit="1"/>
    </xf>
    <xf numFmtId="0" fontId="16" fillId="0" borderId="97" xfId="0" applyNumberFormat="1" applyFont="1" applyBorder="1" applyAlignment="1">
      <alignment vertical="center" shrinkToFit="1"/>
    </xf>
    <xf numFmtId="0" fontId="16" fillId="0" borderId="75" xfId="0" applyNumberFormat="1" applyFont="1" applyFill="1" applyBorder="1" applyAlignment="1">
      <alignment horizontal="left" vertical="center" shrinkToFit="1"/>
    </xf>
    <xf numFmtId="0" fontId="16" fillId="0" borderId="77" xfId="0" applyNumberFormat="1" applyFont="1" applyBorder="1" applyAlignment="1">
      <alignment vertical="center" shrinkToFit="1"/>
    </xf>
    <xf numFmtId="0" fontId="16" fillId="0" borderId="53" xfId="0" applyNumberFormat="1" applyFont="1" applyFill="1" applyBorder="1" applyAlignment="1">
      <alignment horizontal="left" vertical="center" shrinkToFit="1"/>
    </xf>
    <xf numFmtId="0" fontId="16" fillId="0" borderId="1" xfId="0" applyNumberFormat="1" applyFont="1" applyBorder="1" applyAlignment="1">
      <alignment vertical="center" shrinkToFit="1"/>
    </xf>
    <xf numFmtId="0" fontId="16" fillId="0" borderId="61" xfId="0" applyNumberFormat="1" applyFont="1" applyBorder="1" applyAlignment="1">
      <alignment vertical="center" shrinkToFit="1"/>
    </xf>
    <xf numFmtId="0" fontId="16" fillId="0" borderId="74" xfId="0" applyNumberFormat="1" applyFont="1" applyBorder="1" applyAlignment="1">
      <alignment vertical="center" shrinkToFit="1"/>
    </xf>
    <xf numFmtId="0" fontId="16" fillId="0" borderId="91" xfId="0" applyNumberFormat="1" applyFont="1" applyBorder="1" applyAlignment="1">
      <alignment vertical="center" shrinkToFit="1"/>
    </xf>
    <xf numFmtId="0" fontId="16" fillId="0" borderId="68" xfId="0" applyNumberFormat="1" applyFont="1" applyBorder="1" applyAlignment="1">
      <alignment vertical="center" shrinkToFit="1"/>
    </xf>
    <xf numFmtId="0" fontId="16" fillId="0" borderId="63" xfId="0" applyNumberFormat="1" applyFont="1" applyBorder="1" applyAlignment="1">
      <alignment vertical="center" shrinkToFit="1"/>
    </xf>
    <xf numFmtId="0" fontId="21" fillId="0" borderId="54" xfId="0" applyNumberFormat="1" applyFont="1" applyBorder="1" applyAlignment="1">
      <alignment vertical="center" shrinkToFit="1"/>
    </xf>
    <xf numFmtId="0" fontId="21" fillId="0" borderId="59" xfId="0" applyNumberFormat="1" applyFont="1" applyBorder="1" applyAlignment="1">
      <alignment vertical="center" shrinkToFit="1"/>
    </xf>
    <xf numFmtId="0" fontId="21" fillId="0" borderId="50" xfId="0" applyNumberFormat="1" applyFont="1" applyBorder="1" applyAlignment="1">
      <alignment vertical="center" shrinkToFit="1"/>
    </xf>
    <xf numFmtId="0" fontId="21" fillId="0" borderId="52" xfId="0" applyNumberFormat="1" applyFont="1" applyBorder="1" applyAlignment="1">
      <alignment vertical="center" shrinkToFit="1"/>
    </xf>
    <xf numFmtId="0" fontId="16" fillId="0" borderId="0" xfId="0" applyNumberFormat="1" applyFont="1" applyBorder="1" applyAlignment="1">
      <alignment vertical="center" shrinkToFit="1"/>
    </xf>
    <xf numFmtId="0" fontId="16" fillId="0" borderId="0" xfId="0" applyNumberFormat="1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horizontal="center" vertical="center" shrinkToFit="1"/>
    </xf>
    <xf numFmtId="176" fontId="14" fillId="0" borderId="54" xfId="0" applyNumberFormat="1" applyFont="1" applyBorder="1" applyAlignment="1">
      <alignment horizontal="left" vertical="center" wrapText="1" shrinkToFit="1"/>
    </xf>
    <xf numFmtId="176" fontId="14" fillId="0" borderId="91" xfId="0" applyNumberFormat="1" applyFont="1" applyBorder="1" applyAlignment="1">
      <alignment horizontal="left" vertical="center" shrinkToFit="1"/>
    </xf>
    <xf numFmtId="176" fontId="14" fillId="0" borderId="96" xfId="0" applyNumberFormat="1" applyFont="1" applyBorder="1" applyAlignment="1">
      <alignment horizontal="left" vertical="center" shrinkToFit="1"/>
    </xf>
    <xf numFmtId="176" fontId="14" fillId="0" borderId="97" xfId="0" applyNumberFormat="1" applyFont="1" applyBorder="1" applyAlignment="1">
      <alignment horizontal="left" vertical="center" shrinkToFit="1"/>
    </xf>
    <xf numFmtId="0" fontId="14" fillId="0" borderId="57" xfId="0" applyNumberFormat="1" applyFont="1" applyBorder="1" applyAlignment="1">
      <alignment horizontal="center" vertical="center" shrinkToFit="1"/>
    </xf>
    <xf numFmtId="0" fontId="14" fillId="0" borderId="59" xfId="0" applyNumberFormat="1" applyFont="1" applyBorder="1" applyAlignment="1">
      <alignment horizontal="center" vertical="center" shrinkToFit="1"/>
    </xf>
    <xf numFmtId="0" fontId="14" fillId="0" borderId="71" xfId="0" applyNumberFormat="1" applyFont="1" applyBorder="1" applyAlignment="1">
      <alignment horizontal="center" vertical="center" shrinkToFit="1"/>
    </xf>
    <xf numFmtId="0" fontId="14" fillId="0" borderId="52" xfId="0" applyNumberFormat="1" applyFont="1" applyBorder="1" applyAlignment="1">
      <alignment horizontal="center" vertical="center" shrinkToFit="1"/>
    </xf>
    <xf numFmtId="0" fontId="14" fillId="0" borderId="73" xfId="0" applyNumberFormat="1" applyFont="1" applyBorder="1" applyAlignment="1">
      <alignment horizontal="center" vertical="center" shrinkToFit="1"/>
    </xf>
    <xf numFmtId="0" fontId="14" fillId="0" borderId="74" xfId="0" applyNumberFormat="1" applyFont="1" applyBorder="1" applyAlignment="1">
      <alignment horizontal="center" vertical="center" shrinkToFit="1"/>
    </xf>
    <xf numFmtId="0" fontId="14" fillId="0" borderId="97" xfId="0" applyNumberFormat="1" applyFont="1" applyBorder="1" applyAlignment="1">
      <alignment horizontal="center" vertical="center" shrinkToFit="1"/>
    </xf>
    <xf numFmtId="0" fontId="19" fillId="0" borderId="50" xfId="0" applyNumberFormat="1" applyFont="1" applyBorder="1" applyAlignment="1">
      <alignment horizontal="center" vertical="center" shrinkToFit="1"/>
    </xf>
    <xf numFmtId="0" fontId="19" fillId="0" borderId="59" xfId="0" applyNumberFormat="1" applyFont="1" applyBorder="1" applyAlignment="1">
      <alignment horizontal="center" vertical="center" shrinkToFit="1"/>
    </xf>
    <xf numFmtId="0" fontId="19" fillId="0" borderId="54" xfId="0" applyNumberFormat="1" applyFont="1" applyBorder="1" applyAlignment="1">
      <alignment horizontal="center" vertical="center" shrinkToFit="1"/>
    </xf>
    <xf numFmtId="0" fontId="19" fillId="0" borderId="52" xfId="0" applyNumberFormat="1" applyFont="1" applyBorder="1" applyAlignment="1">
      <alignment horizontal="center" vertical="center" shrinkToFit="1"/>
    </xf>
    <xf numFmtId="20" fontId="14" fillId="0" borderId="54" xfId="0" applyNumberFormat="1" applyFont="1" applyBorder="1" applyAlignment="1">
      <alignment vertical="center" shrinkToFit="1"/>
    </xf>
    <xf numFmtId="20" fontId="14" fillId="0" borderId="50" xfId="0" applyNumberFormat="1" applyFont="1" applyBorder="1" applyAlignment="1">
      <alignment vertical="center" shrinkToFit="1"/>
    </xf>
    <xf numFmtId="20" fontId="14" fillId="0" borderId="60" xfId="0" applyNumberFormat="1" applyFont="1" applyBorder="1" applyAlignment="1">
      <alignment vertical="center" shrinkToFit="1"/>
    </xf>
    <xf numFmtId="20" fontId="14" fillId="0" borderId="57" xfId="0" applyNumberFormat="1" applyFont="1" applyBorder="1" applyAlignment="1">
      <alignment vertical="center" shrinkToFit="1"/>
    </xf>
    <xf numFmtId="20" fontId="14" fillId="0" borderId="53" xfId="0" applyNumberFormat="1" applyFont="1" applyBorder="1" applyAlignment="1">
      <alignment vertical="center" shrinkToFit="1"/>
    </xf>
    <xf numFmtId="20" fontId="14" fillId="0" borderId="59" xfId="0" applyNumberFormat="1" applyFont="1" applyBorder="1" applyAlignment="1">
      <alignment vertical="center" shrinkToFit="1"/>
    </xf>
    <xf numFmtId="20" fontId="14" fillId="0" borderId="58" xfId="0" applyNumberFormat="1" applyFont="1" applyBorder="1" applyAlignment="1">
      <alignment vertical="center" shrinkToFit="1"/>
    </xf>
    <xf numFmtId="20" fontId="14" fillId="0" borderId="66" xfId="0" applyNumberFormat="1" applyFont="1" applyBorder="1" applyAlignment="1">
      <alignment vertical="center" shrinkToFit="1"/>
    </xf>
    <xf numFmtId="20" fontId="14" fillId="0" borderId="71" xfId="0" applyNumberFormat="1" applyFont="1" applyBorder="1" applyAlignment="1">
      <alignment vertical="center" shrinkToFit="1"/>
    </xf>
    <xf numFmtId="20" fontId="14" fillId="0" borderId="52" xfId="0" applyNumberFormat="1" applyFont="1" applyBorder="1" applyAlignment="1">
      <alignment vertical="center" shrinkToFit="1"/>
    </xf>
    <xf numFmtId="20" fontId="14" fillId="0" borderId="73" xfId="0" applyNumberFormat="1" applyFont="1" applyBorder="1" applyAlignment="1">
      <alignment vertical="center" shrinkToFit="1"/>
    </xf>
    <xf numFmtId="20" fontId="14" fillId="0" borderId="97" xfId="0" applyNumberFormat="1" applyFont="1" applyBorder="1" applyAlignment="1">
      <alignment vertical="center" shrinkToFit="1"/>
    </xf>
    <xf numFmtId="20" fontId="14" fillId="0" borderId="54" xfId="0" applyNumberFormat="1" applyFont="1" applyBorder="1" applyAlignment="1">
      <alignment horizontal="center" vertical="center" shrinkToFit="1"/>
    </xf>
    <xf numFmtId="20" fontId="14" fillId="0" borderId="75" xfId="0" applyNumberFormat="1" applyFont="1" applyBorder="1" applyAlignment="1">
      <alignment horizontal="center" vertical="center" shrinkToFit="1"/>
    </xf>
    <xf numFmtId="20" fontId="14" fillId="0" borderId="74" xfId="0" applyNumberFormat="1" applyFont="1" applyBorder="1" applyAlignment="1">
      <alignment vertical="center" shrinkToFit="1"/>
    </xf>
    <xf numFmtId="20" fontId="14" fillId="0" borderId="91" xfId="0" applyNumberFormat="1" applyFont="1" applyBorder="1" applyAlignment="1">
      <alignment horizontal="center" vertical="center" shrinkToFit="1"/>
    </xf>
    <xf numFmtId="20" fontId="14" fillId="0" borderId="53" xfId="0" applyNumberFormat="1" applyFont="1" applyBorder="1" applyAlignment="1">
      <alignment horizontal="center" vertical="center" shrinkToFit="1"/>
    </xf>
    <xf numFmtId="20" fontId="14" fillId="0" borderId="1" xfId="0" applyNumberFormat="1" applyFont="1" applyBorder="1" applyAlignment="1">
      <alignment vertical="center" shrinkToFit="1"/>
    </xf>
    <xf numFmtId="20" fontId="14" fillId="0" borderId="62" xfId="0" applyNumberFormat="1" applyFont="1" applyBorder="1" applyAlignment="1">
      <alignment vertical="center" shrinkToFit="1"/>
    </xf>
    <xf numFmtId="20" fontId="14" fillId="0" borderId="91" xfId="0" applyNumberFormat="1" applyFont="1" applyBorder="1" applyAlignment="1">
      <alignment vertical="center" shrinkToFit="1"/>
    </xf>
    <xf numFmtId="20" fontId="14" fillId="0" borderId="68" xfId="0" applyNumberFormat="1" applyFont="1" applyBorder="1" applyAlignment="1">
      <alignment vertical="center" shrinkToFit="1"/>
    </xf>
    <xf numFmtId="20" fontId="14" fillId="0" borderId="61" xfId="0" applyNumberFormat="1" applyFont="1" applyBorder="1" applyAlignment="1">
      <alignment vertical="center" shrinkToFit="1"/>
    </xf>
    <xf numFmtId="20" fontId="14" fillId="0" borderId="63" xfId="0" applyNumberFormat="1" applyFont="1" applyBorder="1" applyAlignment="1">
      <alignment vertical="center" shrinkToFit="1"/>
    </xf>
    <xf numFmtId="20" fontId="19" fillId="0" borderId="50" xfId="0" applyNumberFormat="1" applyFont="1" applyBorder="1" applyAlignment="1">
      <alignment vertical="center" shrinkToFit="1"/>
    </xf>
    <xf numFmtId="20" fontId="19" fillId="0" borderId="83" xfId="0" applyNumberFormat="1" applyFont="1" applyBorder="1" applyAlignment="1">
      <alignment vertical="center" shrinkToFit="1"/>
    </xf>
    <xf numFmtId="20" fontId="19" fillId="0" borderId="54" xfId="0" applyNumberFormat="1" applyFont="1" applyBorder="1" applyAlignment="1">
      <alignment vertical="center" shrinkToFit="1"/>
    </xf>
    <xf numFmtId="20" fontId="19" fillId="0" borderId="52" xfId="0" applyNumberFormat="1" applyFont="1" applyBorder="1" applyAlignment="1">
      <alignment vertical="center" shrinkToFit="1"/>
    </xf>
    <xf numFmtId="20" fontId="14" fillId="0" borderId="0" xfId="0" applyNumberFormat="1" applyFont="1" applyBorder="1" applyAlignment="1">
      <alignment vertical="center" shrinkToFit="1"/>
    </xf>
    <xf numFmtId="0" fontId="14" fillId="0" borderId="62" xfId="0" applyNumberFormat="1" applyFont="1" applyBorder="1" applyAlignment="1">
      <alignment horizontal="center" vertical="center" shrinkToFit="1"/>
    </xf>
    <xf numFmtId="0" fontId="14" fillId="0" borderId="98" xfId="0" applyNumberFormat="1" applyFont="1" applyBorder="1" applyAlignment="1">
      <alignment horizontal="center" vertical="center" shrinkToFit="1"/>
    </xf>
    <xf numFmtId="0" fontId="19" fillId="0" borderId="83" xfId="0" applyNumberFormat="1" applyFont="1" applyBorder="1" applyAlignment="1">
      <alignment horizontal="center" vertical="center" shrinkToFi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4" fillId="0" borderId="53" xfId="0" applyNumberFormat="1" applyFont="1" applyBorder="1" applyAlignment="1">
      <alignment vertical="center" wrapText="1"/>
    </xf>
    <xf numFmtId="0" fontId="14" fillId="0" borderId="50" xfId="0" applyNumberFormat="1" applyFont="1" applyBorder="1" applyAlignment="1">
      <alignment vertical="center" wrapText="1"/>
    </xf>
    <xf numFmtId="0" fontId="14" fillId="0" borderId="60" xfId="0" applyNumberFormat="1" applyFont="1" applyBorder="1" applyAlignment="1">
      <alignment vertical="center" wrapText="1"/>
    </xf>
    <xf numFmtId="0" fontId="14" fillId="0" borderId="54" xfId="0" applyNumberFormat="1" applyFont="1" applyBorder="1" applyAlignment="1">
      <alignment vertical="center" wrapText="1"/>
    </xf>
    <xf numFmtId="0" fontId="14" fillId="0" borderId="57" xfId="0" applyNumberFormat="1" applyFont="1" applyBorder="1" applyAlignment="1">
      <alignment vertical="center" wrapText="1"/>
    </xf>
    <xf numFmtId="0" fontId="14" fillId="0" borderId="59" xfId="0" applyNumberFormat="1" applyFont="1" applyBorder="1" applyAlignment="1">
      <alignment vertical="center" wrapText="1"/>
    </xf>
    <xf numFmtId="0" fontId="14" fillId="0" borderId="58" xfId="0" applyNumberFormat="1" applyFont="1" applyBorder="1" applyAlignment="1">
      <alignment vertical="center" wrapText="1"/>
    </xf>
    <xf numFmtId="0" fontId="14" fillId="0" borderId="52" xfId="0" applyNumberFormat="1" applyFont="1" applyBorder="1" applyAlignment="1">
      <alignment vertical="center" wrapText="1"/>
    </xf>
    <xf numFmtId="0" fontId="14" fillId="0" borderId="99" xfId="0" applyNumberFormat="1" applyFont="1" applyBorder="1" applyAlignment="1">
      <alignment vertical="center" wrapText="1"/>
    </xf>
    <xf numFmtId="0" fontId="14" fillId="0" borderId="71" xfId="0" applyNumberFormat="1" applyFont="1" applyBorder="1" applyAlignment="1">
      <alignment vertical="center" wrapText="1"/>
    </xf>
    <xf numFmtId="0" fontId="14" fillId="0" borderId="73" xfId="0" applyNumberFormat="1" applyFont="1" applyBorder="1" applyAlignment="1">
      <alignment vertical="center" wrapText="1"/>
    </xf>
    <xf numFmtId="0" fontId="14" fillId="0" borderId="97" xfId="0" applyNumberFormat="1" applyFont="1" applyBorder="1" applyAlignment="1">
      <alignment vertical="center" wrapText="1"/>
    </xf>
    <xf numFmtId="0" fontId="14" fillId="0" borderId="54" xfId="0" applyNumberFormat="1" applyFont="1" applyBorder="1" applyAlignment="1">
      <alignment horizontal="left" vertical="center" shrinkToFit="1"/>
    </xf>
    <xf numFmtId="0" fontId="14" fillId="0" borderId="75" xfId="0" applyNumberFormat="1" applyFont="1" applyBorder="1" applyAlignment="1">
      <alignment horizontal="left" vertical="center" shrinkToFit="1"/>
    </xf>
    <xf numFmtId="0" fontId="14" fillId="0" borderId="74" xfId="0" applyNumberFormat="1" applyFont="1" applyBorder="1" applyAlignment="1">
      <alignment vertical="center" wrapText="1"/>
    </xf>
    <xf numFmtId="0" fontId="14" fillId="0" borderId="91" xfId="0" applyNumberFormat="1" applyFont="1" applyBorder="1" applyAlignment="1">
      <alignment horizontal="left" vertical="center" shrinkToFit="1"/>
    </xf>
    <xf numFmtId="0" fontId="14" fillId="0" borderId="53" xfId="0" applyNumberFormat="1" applyFont="1" applyBorder="1" applyAlignment="1">
      <alignment horizontal="left" vertical="center" shrinkToFit="1"/>
    </xf>
    <xf numFmtId="0" fontId="14" fillId="0" borderId="1" xfId="0" applyNumberFormat="1" applyFont="1" applyBorder="1" applyAlignment="1">
      <alignment horizontal="left" vertical="center" shrinkToFit="1"/>
    </xf>
    <xf numFmtId="0" fontId="14" fillId="0" borderId="1" xfId="0" applyNumberFormat="1" applyFont="1" applyBorder="1" applyAlignment="1">
      <alignment vertical="center" wrapText="1"/>
    </xf>
    <xf numFmtId="0" fontId="14" fillId="0" borderId="62" xfId="0" applyNumberFormat="1" applyFont="1" applyBorder="1" applyAlignment="1">
      <alignment vertical="center" wrapText="1"/>
    </xf>
    <xf numFmtId="0" fontId="14" fillId="0" borderId="96" xfId="0" applyNumberFormat="1" applyFont="1" applyBorder="1" applyAlignment="1">
      <alignment vertical="center" wrapText="1"/>
    </xf>
    <xf numFmtId="0" fontId="14" fillId="0" borderId="68" xfId="0" applyNumberFormat="1" applyFont="1" applyBorder="1" applyAlignment="1">
      <alignment vertical="center" wrapText="1"/>
    </xf>
    <xf numFmtId="0" fontId="14" fillId="0" borderId="61" xfId="0" applyNumberFormat="1" applyFont="1" applyBorder="1" applyAlignment="1">
      <alignment vertical="center" wrapText="1"/>
    </xf>
    <xf numFmtId="0" fontId="16" fillId="0" borderId="63" xfId="0" applyFont="1" applyBorder="1" applyAlignment="1">
      <alignment vertical="center" wrapText="1"/>
    </xf>
    <xf numFmtId="0" fontId="19" fillId="0" borderId="50" xfId="0" applyNumberFormat="1" applyFont="1" applyBorder="1" applyAlignment="1">
      <alignment vertical="center" wrapText="1"/>
    </xf>
    <xf numFmtId="0" fontId="19" fillId="0" borderId="83" xfId="0" applyNumberFormat="1" applyFont="1" applyBorder="1" applyAlignment="1">
      <alignment vertical="center" wrapText="1"/>
    </xf>
    <xf numFmtId="0" fontId="19" fillId="0" borderId="54" xfId="0" applyNumberFormat="1" applyFont="1" applyBorder="1" applyAlignment="1">
      <alignment vertical="center" wrapText="1"/>
    </xf>
    <xf numFmtId="0" fontId="19" fillId="0" borderId="52" xfId="0" applyNumberFormat="1" applyFont="1" applyBorder="1" applyAlignment="1">
      <alignment vertical="center" wrapText="1"/>
    </xf>
    <xf numFmtId="0" fontId="14" fillId="0" borderId="0" xfId="0" applyNumberFormat="1" applyFont="1" applyFill="1" applyBorder="1" applyAlignment="1">
      <alignment vertical="center" wrapText="1"/>
    </xf>
    <xf numFmtId="49" fontId="14" fillId="0" borderId="50" xfId="0" applyNumberFormat="1" applyFont="1" applyBorder="1" applyAlignment="1">
      <alignment vertical="center" shrinkToFit="1"/>
    </xf>
    <xf numFmtId="49" fontId="14" fillId="0" borderId="54" xfId="0" applyNumberFormat="1" applyFont="1" applyBorder="1" applyAlignment="1">
      <alignment vertical="center" shrinkToFit="1"/>
    </xf>
    <xf numFmtId="49" fontId="14" fillId="0" borderId="57" xfId="0" applyNumberFormat="1" applyFont="1" applyBorder="1" applyAlignment="1">
      <alignment vertical="center" shrinkToFit="1"/>
    </xf>
    <xf numFmtId="49" fontId="14" fillId="0" borderId="52" xfId="0" applyNumberFormat="1" applyFont="1" applyBorder="1" applyAlignment="1">
      <alignment vertical="center" shrinkToFit="1"/>
    </xf>
    <xf numFmtId="0" fontId="14" fillId="0" borderId="63" xfId="0" applyNumberFormat="1" applyFont="1" applyBorder="1" applyAlignment="1">
      <alignment vertical="center" wrapText="1"/>
    </xf>
    <xf numFmtId="49" fontId="14" fillId="0" borderId="71" xfId="0" applyNumberFormat="1" applyFont="1" applyBorder="1" applyAlignment="1">
      <alignment vertical="center" shrinkToFit="1"/>
    </xf>
    <xf numFmtId="49" fontId="14" fillId="0" borderId="52" xfId="0" applyNumberFormat="1" applyFont="1" applyBorder="1" applyAlignment="1">
      <alignment vertical="center" wrapText="1"/>
    </xf>
    <xf numFmtId="49" fontId="14" fillId="0" borderId="55" xfId="0" applyNumberFormat="1" applyFont="1" applyBorder="1" applyAlignment="1">
      <alignment vertical="center" shrinkToFit="1"/>
    </xf>
    <xf numFmtId="0" fontId="14" fillId="0" borderId="64" xfId="0" applyNumberFormat="1" applyFont="1" applyBorder="1" applyAlignment="1">
      <alignment vertical="center" wrapText="1"/>
    </xf>
    <xf numFmtId="49" fontId="14" fillId="0" borderId="74" xfId="0" applyNumberFormat="1" applyFont="1" applyBorder="1" applyAlignment="1">
      <alignment vertical="center" shrinkToFit="1"/>
    </xf>
    <xf numFmtId="0" fontId="14" fillId="0" borderId="75" xfId="0" applyNumberFormat="1" applyFont="1" applyBorder="1" applyAlignment="1">
      <alignment vertical="center" wrapText="1"/>
    </xf>
    <xf numFmtId="0" fontId="14" fillId="0" borderId="66" xfId="0" applyNumberFormat="1" applyFont="1" applyBorder="1" applyAlignment="1">
      <alignment vertical="center" wrapText="1"/>
    </xf>
    <xf numFmtId="0" fontId="14" fillId="0" borderId="91" xfId="0" applyNumberFormat="1" applyFont="1" applyBorder="1" applyAlignment="1">
      <alignment vertical="center" wrapText="1"/>
    </xf>
    <xf numFmtId="0" fontId="14" fillId="0" borderId="100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shrinkToFit="1"/>
    </xf>
    <xf numFmtId="49" fontId="19" fillId="0" borderId="66" xfId="0" applyNumberFormat="1" applyFont="1" applyBorder="1" applyAlignment="1">
      <alignment vertical="center" shrinkToFit="1"/>
    </xf>
    <xf numFmtId="49" fontId="14" fillId="0" borderId="0" xfId="0" applyNumberFormat="1" applyFont="1" applyBorder="1" applyAlignment="1">
      <alignment vertical="center" shrinkToFit="1"/>
    </xf>
    <xf numFmtId="49" fontId="14" fillId="0" borderId="0" xfId="0" applyNumberFormat="1" applyFont="1" applyBorder="1" applyAlignment="1">
      <alignment vertical="center" wrapText="1" shrinkToFit="1"/>
    </xf>
    <xf numFmtId="49" fontId="17" fillId="5" borderId="1" xfId="0" applyNumberFormat="1" applyFont="1" applyFill="1" applyBorder="1" applyAlignment="1">
      <alignment horizontal="center" vertical="center" shrinkToFit="1"/>
    </xf>
    <xf numFmtId="49" fontId="14" fillId="0" borderId="53" xfId="0" applyNumberFormat="1" applyFont="1" applyBorder="1" applyAlignment="1">
      <alignment vertical="center" shrinkToFit="1"/>
    </xf>
    <xf numFmtId="49" fontId="14" fillId="0" borderId="60" xfId="0" applyNumberFormat="1" applyFont="1" applyBorder="1" applyAlignment="1">
      <alignment vertical="center" shrinkToFit="1"/>
    </xf>
    <xf numFmtId="49" fontId="14" fillId="0" borderId="59" xfId="0" applyNumberFormat="1" applyFont="1" applyBorder="1" applyAlignment="1">
      <alignment vertical="center" shrinkToFit="1"/>
    </xf>
    <xf numFmtId="49" fontId="14" fillId="0" borderId="58" xfId="0" applyNumberFormat="1" applyFont="1" applyBorder="1" applyAlignment="1">
      <alignment vertical="center" shrinkToFit="1"/>
    </xf>
    <xf numFmtId="49" fontId="14" fillId="0" borderId="82" xfId="0" applyNumberFormat="1" applyFont="1" applyBorder="1" applyAlignment="1">
      <alignment vertical="center" shrinkToFit="1"/>
    </xf>
    <xf numFmtId="49" fontId="14" fillId="0" borderId="73" xfId="0" applyNumberFormat="1" applyFont="1" applyBorder="1" applyAlignment="1">
      <alignment vertical="center" shrinkToFit="1"/>
    </xf>
    <xf numFmtId="49" fontId="14" fillId="0" borderId="62" xfId="0" applyNumberFormat="1" applyFont="1" applyBorder="1" applyAlignment="1">
      <alignment vertical="center" shrinkToFit="1"/>
    </xf>
    <xf numFmtId="49" fontId="14" fillId="0" borderId="96" xfId="0" applyNumberFormat="1" applyFont="1" applyBorder="1" applyAlignment="1">
      <alignment vertical="center" shrinkToFit="1"/>
    </xf>
    <xf numFmtId="49" fontId="14" fillId="0" borderId="97" xfId="0" applyNumberFormat="1" applyFont="1" applyBorder="1" applyAlignment="1">
      <alignment vertical="center" shrinkToFit="1"/>
    </xf>
    <xf numFmtId="49" fontId="14" fillId="0" borderId="68" xfId="0" applyNumberFormat="1" applyFont="1" applyBorder="1" applyAlignment="1">
      <alignment vertical="center" shrinkToFit="1"/>
    </xf>
    <xf numFmtId="49" fontId="14" fillId="0" borderId="61" xfId="0" applyNumberFormat="1" applyFont="1" applyBorder="1" applyAlignment="1">
      <alignment vertical="center" shrinkToFit="1"/>
    </xf>
    <xf numFmtId="49" fontId="14" fillId="0" borderId="63" xfId="0" applyNumberFormat="1" applyFont="1" applyBorder="1" applyAlignment="1">
      <alignment vertical="center" shrinkToFit="1"/>
    </xf>
    <xf numFmtId="49" fontId="14" fillId="0" borderId="66" xfId="0" applyNumberFormat="1" applyFont="1" applyBorder="1" applyAlignment="1">
      <alignment vertical="center" shrinkToFit="1"/>
    </xf>
    <xf numFmtId="49" fontId="14" fillId="0" borderId="83" xfId="0" applyNumberFormat="1" applyFont="1" applyBorder="1" applyAlignment="1">
      <alignment vertical="center" shrinkToFit="1"/>
    </xf>
    <xf numFmtId="0" fontId="14" fillId="0" borderId="71" xfId="0" applyNumberFormat="1" applyFont="1" applyBorder="1" applyAlignment="1">
      <alignment vertical="center" shrinkToFit="1"/>
    </xf>
    <xf numFmtId="0" fontId="14" fillId="0" borderId="73" xfId="0" applyNumberFormat="1" applyFont="1" applyBorder="1" applyAlignment="1">
      <alignment vertical="center" shrinkToFit="1"/>
    </xf>
    <xf numFmtId="0" fontId="14" fillId="0" borderId="74" xfId="0" applyNumberFormat="1" applyFont="1" applyBorder="1" applyAlignment="1">
      <alignment vertical="center" shrinkToFit="1"/>
    </xf>
    <xf numFmtId="49" fontId="14" fillId="0" borderId="75" xfId="0" applyNumberFormat="1" applyFont="1" applyBorder="1" applyAlignment="1">
      <alignment vertical="center" shrinkToFit="1"/>
    </xf>
    <xf numFmtId="49" fontId="14" fillId="0" borderId="91" xfId="0" applyNumberFormat="1" applyFont="1" applyBorder="1" applyAlignment="1">
      <alignment vertical="center" shrinkToFit="1"/>
    </xf>
    <xf numFmtId="0" fontId="14" fillId="0" borderId="96" xfId="0" applyNumberFormat="1" applyFont="1" applyBorder="1" applyAlignment="1">
      <alignment vertical="center" shrinkToFit="1"/>
    </xf>
    <xf numFmtId="0" fontId="14" fillId="0" borderId="97" xfId="0" applyNumberFormat="1" applyFont="1" applyBorder="1" applyAlignment="1">
      <alignment vertical="center" shrinkToFit="1"/>
    </xf>
    <xf numFmtId="0" fontId="14" fillId="0" borderId="83" xfId="0" applyNumberFormat="1" applyFont="1" applyBorder="1" applyAlignment="1">
      <alignment vertical="center" shrinkToFit="1"/>
    </xf>
    <xf numFmtId="181" fontId="17" fillId="5" borderId="1" xfId="0" applyNumberFormat="1" applyFont="1" applyFill="1" applyBorder="1" applyAlignment="1">
      <alignment horizontal="center" vertical="center" shrinkToFit="1"/>
    </xf>
    <xf numFmtId="181" fontId="14" fillId="0" borderId="53" xfId="0" applyNumberFormat="1" applyFont="1" applyBorder="1" applyAlignment="1">
      <alignment vertical="center" shrinkToFit="1"/>
    </xf>
    <xf numFmtId="181" fontId="14" fillId="0" borderId="50" xfId="0" applyNumberFormat="1" applyFont="1" applyFill="1" applyBorder="1" applyAlignment="1">
      <alignment vertical="center" shrinkToFit="1"/>
    </xf>
    <xf numFmtId="181" fontId="14" fillId="0" borderId="60" xfId="0" applyNumberFormat="1" applyFont="1" applyFill="1" applyBorder="1" applyAlignment="1">
      <alignment vertical="center" shrinkToFit="1"/>
    </xf>
    <xf numFmtId="181" fontId="14" fillId="0" borderId="54" xfId="0" applyNumberFormat="1" applyFont="1" applyBorder="1" applyAlignment="1">
      <alignment vertical="center" shrinkToFit="1"/>
    </xf>
    <xf numFmtId="181" fontId="14" fillId="0" borderId="57" xfId="0" applyNumberFormat="1" applyFont="1" applyFill="1" applyBorder="1" applyAlignment="1">
      <alignment vertical="center" shrinkToFit="1"/>
    </xf>
    <xf numFmtId="181" fontId="14" fillId="0" borderId="59" xfId="0" applyNumberFormat="1" applyFont="1" applyBorder="1" applyAlignment="1">
      <alignment vertical="center" shrinkToFit="1"/>
    </xf>
    <xf numFmtId="181" fontId="14" fillId="0" borderId="58" xfId="0" applyNumberFormat="1" applyFont="1" applyBorder="1" applyAlignment="1">
      <alignment vertical="center" shrinkToFit="1"/>
    </xf>
    <xf numFmtId="181" fontId="14" fillId="0" borderId="71" xfId="0" applyNumberFormat="1" applyFont="1" applyFill="1" applyBorder="1" applyAlignment="1">
      <alignment vertical="center" shrinkToFit="1"/>
    </xf>
    <xf numFmtId="181" fontId="14" fillId="0" borderId="1" xfId="0" applyNumberFormat="1" applyFont="1" applyBorder="1" applyAlignment="1">
      <alignment vertical="center" shrinkToFit="1"/>
    </xf>
    <xf numFmtId="181" fontId="14" fillId="0" borderId="52" xfId="0" applyNumberFormat="1" applyFont="1" applyFill="1" applyBorder="1" applyAlignment="1">
      <alignment vertical="center" shrinkToFit="1"/>
    </xf>
    <xf numFmtId="181" fontId="14" fillId="0" borderId="73" xfId="0" applyNumberFormat="1" applyFont="1" applyFill="1" applyBorder="1" applyAlignment="1">
      <alignment vertical="center" shrinkToFit="1"/>
    </xf>
    <xf numFmtId="181" fontId="14" fillId="0" borderId="74" xfId="0" applyNumberFormat="1" applyFont="1" applyFill="1" applyBorder="1" applyAlignment="1">
      <alignment vertical="center" shrinkToFit="1"/>
    </xf>
    <xf numFmtId="0" fontId="14" fillId="0" borderId="75" xfId="0" applyNumberFormat="1" applyFont="1" applyBorder="1" applyAlignment="1">
      <alignment vertical="center" shrinkToFit="1"/>
    </xf>
    <xf numFmtId="0" fontId="14" fillId="0" borderId="91" xfId="0" applyNumberFormat="1" applyFont="1" applyBorder="1" applyAlignment="1">
      <alignment vertical="center" shrinkToFit="1"/>
    </xf>
    <xf numFmtId="181" fontId="14" fillId="0" borderId="62" xfId="0" applyNumberFormat="1" applyFont="1" applyFill="1" applyBorder="1" applyAlignment="1">
      <alignment vertical="center" shrinkToFit="1"/>
    </xf>
    <xf numFmtId="181" fontId="14" fillId="0" borderId="101" xfId="0" applyNumberFormat="1" applyFont="1" applyFill="1" applyBorder="1" applyAlignment="1">
      <alignment vertical="center" shrinkToFit="1"/>
    </xf>
    <xf numFmtId="181" fontId="14" fillId="0" borderId="96" xfId="0" applyNumberFormat="1" applyFont="1" applyFill="1" applyBorder="1" applyAlignment="1">
      <alignment vertical="center" shrinkToFit="1"/>
    </xf>
    <xf numFmtId="181" fontId="14" fillId="0" borderId="97" xfId="0" applyNumberFormat="1" applyFont="1" applyFill="1" applyBorder="1" applyAlignment="1">
      <alignment vertical="center" shrinkToFit="1"/>
    </xf>
    <xf numFmtId="181" fontId="14" fillId="0" borderId="68" xfId="0" applyNumberFormat="1" applyFont="1" applyBorder="1" applyAlignment="1">
      <alignment vertical="center" shrinkToFit="1"/>
    </xf>
    <xf numFmtId="181" fontId="14" fillId="0" borderId="61" xfId="0" applyNumberFormat="1" applyFont="1" applyFill="1" applyBorder="1" applyAlignment="1">
      <alignment vertical="center" shrinkToFit="1"/>
    </xf>
    <xf numFmtId="181" fontId="14" fillId="0" borderId="63" xfId="0" applyNumberFormat="1" applyFont="1" applyFill="1" applyBorder="1" applyAlignment="1">
      <alignment vertical="center" shrinkToFit="1"/>
    </xf>
    <xf numFmtId="181" fontId="14" fillId="0" borderId="66" xfId="0" applyNumberFormat="1" applyFont="1" applyFill="1" applyBorder="1" applyAlignment="1">
      <alignment vertical="center" shrinkToFit="1"/>
    </xf>
    <xf numFmtId="181" fontId="14" fillId="0" borderId="83" xfId="0" applyNumberFormat="1" applyFont="1" applyBorder="1" applyAlignment="1">
      <alignment vertical="center" shrinkToFit="1"/>
    </xf>
    <xf numFmtId="181" fontId="14" fillId="0" borderId="0" xfId="0" applyNumberFormat="1" applyFont="1" applyFill="1" applyBorder="1" applyAlignment="1">
      <alignment vertical="center" shrinkToFit="1"/>
    </xf>
    <xf numFmtId="0" fontId="17" fillId="5" borderId="102" xfId="0" applyNumberFormat="1" applyFont="1" applyFill="1" applyBorder="1" applyAlignment="1">
      <alignment horizontal="center" vertical="center" shrinkToFit="1"/>
    </xf>
    <xf numFmtId="0" fontId="14" fillId="0" borderId="54" xfId="0" applyNumberFormat="1" applyFont="1" applyBorder="1" applyAlignment="1">
      <alignment horizontal="right" vertical="center" shrinkToFit="1"/>
    </xf>
    <xf numFmtId="0" fontId="14" fillId="0" borderId="50" xfId="0" applyNumberFormat="1" applyFont="1" applyBorder="1" applyAlignment="1">
      <alignment horizontal="right" vertical="center" shrinkToFit="1"/>
    </xf>
    <xf numFmtId="0" fontId="14" fillId="0" borderId="60" xfId="0" applyNumberFormat="1" applyFont="1" applyBorder="1" applyAlignment="1">
      <alignment horizontal="right" vertical="center" shrinkToFit="1"/>
    </xf>
    <xf numFmtId="0" fontId="14" fillId="0" borderId="57" xfId="0" applyNumberFormat="1" applyFont="1" applyBorder="1" applyAlignment="1">
      <alignment horizontal="right" vertical="center" shrinkToFit="1"/>
    </xf>
    <xf numFmtId="0" fontId="14" fillId="0" borderId="59" xfId="0" applyNumberFormat="1" applyFont="1" applyBorder="1" applyAlignment="1">
      <alignment horizontal="right" vertical="center" shrinkToFit="1"/>
    </xf>
    <xf numFmtId="0" fontId="14" fillId="0" borderId="58" xfId="0" applyNumberFormat="1" applyFont="1" applyBorder="1" applyAlignment="1">
      <alignment horizontal="right" vertical="center" shrinkToFit="1"/>
    </xf>
    <xf numFmtId="0" fontId="14" fillId="0" borderId="53" xfId="0" applyNumberFormat="1" applyFont="1" applyBorder="1" applyAlignment="1">
      <alignment horizontal="right" vertical="center" shrinkToFit="1"/>
    </xf>
    <xf numFmtId="0" fontId="14" fillId="0" borderId="71" xfId="0" applyNumberFormat="1" applyFont="1" applyBorder="1" applyAlignment="1">
      <alignment horizontal="right" vertical="center" shrinkToFit="1"/>
    </xf>
    <xf numFmtId="0" fontId="14" fillId="0" borderId="1" xfId="0" applyNumberFormat="1" applyFont="1" applyBorder="1" applyAlignment="1">
      <alignment horizontal="right" vertical="center" shrinkToFit="1"/>
    </xf>
    <xf numFmtId="0" fontId="14" fillId="0" borderId="73" xfId="0" applyNumberFormat="1" applyFont="1" applyBorder="1" applyAlignment="1">
      <alignment horizontal="right" vertical="center" shrinkToFit="1"/>
    </xf>
    <xf numFmtId="0" fontId="14" fillId="0" borderId="99" xfId="0" applyNumberFormat="1" applyFont="1" applyBorder="1" applyAlignment="1">
      <alignment vertical="center" shrinkToFit="1"/>
    </xf>
    <xf numFmtId="0" fontId="14" fillId="0" borderId="74" xfId="0" applyNumberFormat="1" applyFont="1" applyBorder="1" applyAlignment="1">
      <alignment horizontal="right" vertical="center" shrinkToFit="1"/>
    </xf>
    <xf numFmtId="181" fontId="14" fillId="0" borderId="75" xfId="0" applyNumberFormat="1" applyFont="1" applyFill="1" applyBorder="1" applyAlignment="1">
      <alignment vertical="center" shrinkToFit="1"/>
    </xf>
    <xf numFmtId="0" fontId="14" fillId="0" borderId="52" xfId="0" applyNumberFormat="1" applyFont="1" applyBorder="1" applyAlignment="1">
      <alignment horizontal="right" vertical="center" shrinkToFit="1"/>
    </xf>
    <xf numFmtId="181" fontId="14" fillId="0" borderId="91" xfId="0" applyNumberFormat="1" applyFont="1" applyBorder="1" applyAlignment="1">
      <alignment vertical="center" shrinkToFit="1"/>
    </xf>
    <xf numFmtId="0" fontId="14" fillId="0" borderId="62" xfId="0" applyNumberFormat="1" applyFont="1" applyBorder="1" applyAlignment="1">
      <alignment horizontal="right" vertical="center" shrinkToFit="1"/>
    </xf>
    <xf numFmtId="0" fontId="14" fillId="0" borderId="96" xfId="0" applyNumberFormat="1" applyFont="1" applyBorder="1" applyAlignment="1">
      <alignment horizontal="right" vertical="center" shrinkToFit="1"/>
    </xf>
    <xf numFmtId="0" fontId="14" fillId="0" borderId="68" xfId="0" applyNumberFormat="1" applyFont="1" applyBorder="1" applyAlignment="1">
      <alignment horizontal="right" vertical="center" shrinkToFit="1"/>
    </xf>
    <xf numFmtId="0" fontId="14" fillId="0" borderId="63" xfId="0" applyNumberFormat="1" applyFont="1" applyBorder="1" applyAlignment="1">
      <alignment horizontal="right" vertical="center" shrinkToFit="1"/>
    </xf>
    <xf numFmtId="0" fontId="14" fillId="0" borderId="0" xfId="0" applyNumberFormat="1" applyFont="1" applyBorder="1" applyAlignment="1">
      <alignment horizontal="right" vertical="center" shrinkToFit="1"/>
    </xf>
    <xf numFmtId="38" fontId="14" fillId="0" borderId="53" xfId="1" applyFont="1" applyBorder="1" applyAlignment="1">
      <alignment horizontal="left" vertical="center" shrinkToFit="1"/>
    </xf>
    <xf numFmtId="0" fontId="22" fillId="0" borderId="50" xfId="0" applyNumberFormat="1" applyFont="1" applyBorder="1" applyAlignment="1">
      <alignment vertical="center" shrinkToFit="1"/>
    </xf>
    <xf numFmtId="38" fontId="14" fillId="0" borderId="50" xfId="1" applyFont="1" applyBorder="1" applyAlignment="1">
      <alignment horizontal="left" vertical="center" shrinkToFit="1"/>
    </xf>
    <xf numFmtId="0" fontId="22" fillId="0" borderId="54" xfId="0" applyNumberFormat="1" applyFont="1" applyBorder="1" applyAlignment="1">
      <alignment vertical="center" shrinkToFit="1"/>
    </xf>
    <xf numFmtId="0" fontId="22" fillId="0" borderId="58" xfId="0" applyNumberFormat="1" applyFont="1" applyBorder="1" applyAlignment="1">
      <alignment vertical="center" shrinkToFit="1"/>
    </xf>
    <xf numFmtId="0" fontId="22" fillId="0" borderId="59" xfId="0" applyNumberFormat="1" applyFont="1" applyBorder="1" applyAlignment="1">
      <alignment vertical="center" shrinkToFit="1"/>
    </xf>
    <xf numFmtId="0" fontId="22" fillId="0" borderId="60" xfId="0" applyNumberFormat="1" applyFont="1" applyBorder="1" applyAlignment="1">
      <alignment vertical="center" shrinkToFit="1"/>
    </xf>
    <xf numFmtId="0" fontId="22" fillId="0" borderId="53" xfId="0" applyNumberFormat="1" applyFont="1" applyBorder="1" applyAlignment="1">
      <alignment vertical="center" shrinkToFit="1"/>
    </xf>
    <xf numFmtId="0" fontId="22" fillId="0" borderId="52" xfId="0" applyNumberFormat="1" applyFont="1" applyBorder="1" applyAlignment="1">
      <alignment vertical="center" shrinkToFit="1"/>
    </xf>
    <xf numFmtId="0" fontId="14" fillId="0" borderId="72" xfId="0" applyNumberFormat="1" applyFont="1" applyBorder="1" applyAlignment="1">
      <alignment vertical="center" wrapText="1"/>
    </xf>
    <xf numFmtId="0" fontId="22" fillId="0" borderId="73" xfId="0" applyNumberFormat="1" applyFont="1" applyBorder="1" applyAlignment="1">
      <alignment vertical="center" shrinkToFit="1"/>
    </xf>
    <xf numFmtId="0" fontId="22" fillId="0" borderId="74" xfId="0" applyNumberFormat="1" applyFont="1" applyBorder="1" applyAlignment="1">
      <alignment vertical="center" shrinkToFit="1"/>
    </xf>
    <xf numFmtId="0" fontId="22" fillId="0" borderId="97" xfId="0" applyNumberFormat="1" applyFont="1" applyBorder="1" applyAlignment="1">
      <alignment vertical="center" shrinkToFit="1"/>
    </xf>
    <xf numFmtId="0" fontId="14" fillId="0" borderId="82" xfId="0" applyNumberFormat="1" applyFont="1" applyBorder="1" applyAlignment="1">
      <alignment vertical="center" wrapText="1"/>
    </xf>
    <xf numFmtId="0" fontId="22" fillId="0" borderId="62" xfId="0" applyNumberFormat="1" applyFont="1" applyBorder="1" applyAlignment="1">
      <alignment vertical="center" shrinkToFit="1"/>
    </xf>
    <xf numFmtId="0" fontId="22" fillId="0" borderId="96" xfId="0" applyNumberFormat="1" applyFont="1" applyBorder="1" applyAlignment="1">
      <alignment vertical="center" shrinkToFit="1"/>
    </xf>
    <xf numFmtId="0" fontId="14" fillId="0" borderId="103" xfId="0" applyNumberFormat="1" applyFont="1" applyBorder="1" applyAlignment="1">
      <alignment vertical="center" wrapText="1"/>
    </xf>
    <xf numFmtId="0" fontId="22" fillId="0" borderId="68" xfId="0" applyNumberFormat="1" applyFont="1" applyBorder="1" applyAlignment="1">
      <alignment vertical="center" shrinkToFit="1"/>
    </xf>
    <xf numFmtId="0" fontId="22" fillId="0" borderId="1" xfId="0" applyNumberFormat="1" applyFont="1" applyBorder="1" applyAlignment="1">
      <alignment vertical="center" shrinkToFit="1"/>
    </xf>
    <xf numFmtId="0" fontId="22" fillId="0" borderId="63" xfId="0" applyNumberFormat="1" applyFont="1" applyBorder="1" applyAlignment="1">
      <alignment vertical="center" shrinkToFit="1"/>
    </xf>
    <xf numFmtId="0" fontId="14" fillId="0" borderId="83" xfId="0" applyNumberFormat="1" applyFont="1" applyBorder="1" applyAlignment="1">
      <alignment vertical="center" wrapText="1"/>
    </xf>
    <xf numFmtId="0" fontId="22" fillId="0" borderId="0" xfId="0" applyNumberFormat="1" applyFont="1" applyBorder="1" applyAlignment="1">
      <alignment vertical="center" shrinkToFit="1"/>
    </xf>
    <xf numFmtId="0" fontId="22" fillId="0" borderId="0" xfId="0" applyNumberFormat="1" applyFont="1" applyBorder="1" applyAlignment="1">
      <alignment vertical="center" wrapText="1" shrinkToFit="1"/>
    </xf>
    <xf numFmtId="38" fontId="14" fillId="0" borderId="60" xfId="1" applyFont="1" applyBorder="1" applyAlignment="1">
      <alignment horizontal="left" vertical="center" shrinkToFit="1"/>
    </xf>
    <xf numFmtId="38" fontId="14" fillId="0" borderId="54" xfId="1" applyFont="1" applyBorder="1" applyAlignment="1">
      <alignment horizontal="left" vertical="center" shrinkToFit="1"/>
    </xf>
    <xf numFmtId="38" fontId="14" fillId="0" borderId="58" xfId="1" applyFont="1" applyBorder="1" applyAlignment="1">
      <alignment horizontal="left" vertical="center" shrinkToFit="1"/>
    </xf>
    <xf numFmtId="38" fontId="14" fillId="0" borderId="59" xfId="1" applyFont="1" applyBorder="1" applyAlignment="1">
      <alignment horizontal="left" vertical="center" shrinkToFit="1"/>
    </xf>
    <xf numFmtId="38" fontId="14" fillId="0" borderId="52" xfId="1" applyFont="1" applyBorder="1" applyAlignment="1">
      <alignment horizontal="left" vertical="center" shrinkToFit="1"/>
    </xf>
    <xf numFmtId="38" fontId="14" fillId="0" borderId="98" xfId="1" applyFont="1" applyBorder="1" applyAlignment="1">
      <alignment horizontal="left" vertical="center" shrinkToFit="1"/>
    </xf>
    <xf numFmtId="38" fontId="14" fillId="0" borderId="73" xfId="1" applyFont="1" applyBorder="1" applyAlignment="1">
      <alignment horizontal="left" vertical="center" shrinkToFit="1"/>
    </xf>
    <xf numFmtId="38" fontId="14" fillId="0" borderId="1" xfId="1" applyFont="1" applyBorder="1" applyAlignment="1">
      <alignment horizontal="left" vertical="center" shrinkToFit="1"/>
    </xf>
    <xf numFmtId="38" fontId="14" fillId="0" borderId="61" xfId="1" applyFont="1" applyBorder="1" applyAlignment="1">
      <alignment horizontal="left" vertical="center" shrinkToFit="1"/>
    </xf>
    <xf numFmtId="38" fontId="14" fillId="0" borderId="74" xfId="1" applyFont="1" applyBorder="1" applyAlignment="1">
      <alignment horizontal="left" vertical="center" shrinkToFit="1"/>
    </xf>
    <xf numFmtId="38" fontId="14" fillId="0" borderId="97" xfId="1" applyFont="1" applyBorder="1" applyAlignment="1">
      <alignment horizontal="left" vertical="center" shrinkToFit="1"/>
    </xf>
    <xf numFmtId="38" fontId="14" fillId="0" borderId="62" xfId="1" applyFont="1" applyBorder="1" applyAlignment="1">
      <alignment horizontal="left" vertical="center" shrinkToFit="1"/>
    </xf>
    <xf numFmtId="38" fontId="14" fillId="0" borderId="96" xfId="1" applyFont="1" applyBorder="1" applyAlignment="1">
      <alignment horizontal="left" vertical="center" shrinkToFit="1"/>
    </xf>
    <xf numFmtId="0" fontId="14" fillId="0" borderId="104" xfId="0" applyNumberFormat="1" applyFont="1" applyBorder="1" applyAlignment="1">
      <alignment vertical="center" shrinkToFit="1"/>
    </xf>
    <xf numFmtId="0" fontId="14" fillId="0" borderId="105" xfId="0" applyNumberFormat="1" applyFont="1" applyBorder="1" applyAlignment="1">
      <alignment vertical="center" shrinkToFit="1"/>
    </xf>
    <xf numFmtId="38" fontId="14" fillId="0" borderId="68" xfId="1" applyFont="1" applyBorder="1" applyAlignment="1">
      <alignment horizontal="left" vertical="center" shrinkToFit="1"/>
    </xf>
    <xf numFmtId="38" fontId="14" fillId="0" borderId="63" xfId="1" applyFont="1" applyBorder="1" applyAlignment="1">
      <alignment horizontal="left" vertical="center" shrinkToFit="1"/>
    </xf>
    <xf numFmtId="38" fontId="14" fillId="0" borderId="0" xfId="1" applyFont="1" applyBorder="1" applyAlignment="1">
      <alignment horizontal="left" vertical="center" shrinkToFit="1"/>
    </xf>
    <xf numFmtId="38" fontId="17" fillId="5" borderId="1" xfId="1" applyFont="1" applyFill="1" applyBorder="1" applyAlignment="1">
      <alignment horizontal="left" vertical="center" shrinkToFit="1"/>
    </xf>
    <xf numFmtId="38" fontId="15" fillId="0" borderId="66" xfId="1" applyFont="1" applyBorder="1" applyAlignment="1">
      <alignment vertical="center" shrinkToFit="1"/>
    </xf>
    <xf numFmtId="38" fontId="15" fillId="0" borderId="58" xfId="1" applyFont="1" applyFill="1" applyBorder="1" applyAlignment="1">
      <alignment vertical="center" shrinkToFit="1"/>
    </xf>
    <xf numFmtId="38" fontId="15" fillId="0" borderId="82" xfId="1" applyFont="1" applyFill="1" applyBorder="1" applyAlignment="1">
      <alignment vertical="center" shrinkToFit="1"/>
    </xf>
    <xf numFmtId="38" fontId="15" fillId="0" borderId="55" xfId="1" applyFont="1" applyFill="1" applyBorder="1" applyAlignment="1" applyProtection="1">
      <alignment horizontal="right" vertical="center"/>
    </xf>
    <xf numFmtId="38" fontId="15" fillId="0" borderId="62" xfId="1" applyFont="1" applyFill="1" applyBorder="1" applyAlignment="1" applyProtection="1">
      <alignment horizontal="right" vertical="center"/>
    </xf>
    <xf numFmtId="38" fontId="15" fillId="0" borderId="51" xfId="1" applyFont="1" applyFill="1" applyBorder="1" applyAlignment="1" applyProtection="1">
      <alignment horizontal="right" vertical="center"/>
    </xf>
    <xf numFmtId="38" fontId="15" fillId="0" borderId="99" xfId="1" applyFont="1" applyFill="1" applyBorder="1" applyAlignment="1">
      <alignment vertical="center" shrinkToFit="1"/>
    </xf>
    <xf numFmtId="38" fontId="15" fillId="0" borderId="17" xfId="1" applyFont="1" applyFill="1" applyBorder="1" applyAlignment="1">
      <alignment vertical="center" shrinkToFit="1"/>
    </xf>
    <xf numFmtId="38" fontId="15" fillId="0" borderId="17" xfId="1" applyFont="1" applyFill="1" applyBorder="1" applyAlignment="1" applyProtection="1">
      <alignment horizontal="right" vertical="center"/>
    </xf>
    <xf numFmtId="38" fontId="15" fillId="0" borderId="55" xfId="1" applyFont="1" applyFill="1" applyBorder="1" applyAlignment="1">
      <alignment vertical="center" shrinkToFit="1"/>
    </xf>
    <xf numFmtId="38" fontId="20" fillId="0" borderId="66" xfId="1" applyFont="1" applyBorder="1" applyAlignment="1">
      <alignment vertical="center" shrinkToFit="1"/>
    </xf>
    <xf numFmtId="0" fontId="14" fillId="0" borderId="106" xfId="0" applyNumberFormat="1" applyFont="1" applyBorder="1" applyAlignment="1">
      <alignment vertical="center" shrinkToFit="1"/>
    </xf>
    <xf numFmtId="0" fontId="14" fillId="0" borderId="107" xfId="0" applyNumberFormat="1" applyFont="1" applyBorder="1" applyAlignment="1">
      <alignment vertical="center" shrinkToFit="1"/>
    </xf>
    <xf numFmtId="0" fontId="19" fillId="0" borderId="66" xfId="0" applyNumberFormat="1" applyFont="1" applyFill="1" applyBorder="1" applyAlignment="1">
      <alignment vertical="center" shrinkToFit="1"/>
    </xf>
    <xf numFmtId="0" fontId="19" fillId="0" borderId="50" xfId="0" applyNumberFormat="1" applyFont="1" applyFill="1" applyBorder="1" applyAlignment="1">
      <alignment vertical="center" shrinkToFit="1"/>
    </xf>
    <xf numFmtId="0" fontId="19" fillId="0" borderId="83" xfId="0" applyNumberFormat="1" applyFont="1" applyFill="1" applyBorder="1" applyAlignment="1">
      <alignment vertical="center" shrinkToFit="1"/>
    </xf>
    <xf numFmtId="0" fontId="19" fillId="0" borderId="54" xfId="0" applyNumberFormat="1" applyFont="1" applyFill="1" applyBorder="1" applyAlignment="1">
      <alignment vertical="center" shrinkToFit="1"/>
    </xf>
    <xf numFmtId="0" fontId="19" fillId="0" borderId="52" xfId="0" applyNumberFormat="1" applyFont="1" applyFill="1" applyBorder="1" applyAlignment="1">
      <alignment vertical="center" shrinkToFit="1"/>
    </xf>
    <xf numFmtId="176" fontId="14" fillId="0" borderId="108" xfId="0" applyNumberFormat="1" applyFont="1" applyBorder="1" applyAlignment="1">
      <alignment horizontal="left" vertical="center" shrinkToFit="1"/>
    </xf>
    <xf numFmtId="176" fontId="14" fillId="0" borderId="51" xfId="0" applyNumberFormat="1" applyFont="1" applyBorder="1" applyAlignment="1">
      <alignment horizontal="left" vertical="center" shrinkToFit="1"/>
    </xf>
    <xf numFmtId="176" fontId="14" fillId="0" borderId="109" xfId="0" applyNumberFormat="1" applyFont="1" applyBorder="1" applyAlignment="1">
      <alignment horizontal="left" vertical="center" shrinkToFit="1"/>
    </xf>
    <xf numFmtId="176" fontId="14" fillId="0" borderId="110" xfId="0" applyNumberFormat="1" applyFont="1" applyBorder="1" applyAlignment="1">
      <alignment horizontal="left" vertical="center" shrinkToFit="1"/>
    </xf>
    <xf numFmtId="176" fontId="14" fillId="0" borderId="98" xfId="0" applyNumberFormat="1" applyFont="1" applyBorder="1" applyAlignment="1">
      <alignment horizontal="left" vertical="center" shrinkToFit="1"/>
    </xf>
    <xf numFmtId="176" fontId="14" fillId="0" borderId="111" xfId="0" applyNumberFormat="1" applyFont="1" applyBorder="1" applyAlignment="1">
      <alignment horizontal="left" vertical="center" shrinkToFit="1"/>
    </xf>
    <xf numFmtId="176" fontId="14" fillId="0" borderId="27" xfId="0" applyNumberFormat="1" applyFont="1" applyBorder="1" applyAlignment="1">
      <alignment horizontal="left" vertical="center" shrinkToFit="1"/>
    </xf>
    <xf numFmtId="176" fontId="14" fillId="0" borderId="100" xfId="0" applyNumberFormat="1" applyFont="1" applyBorder="1" applyAlignment="1">
      <alignment horizontal="left" vertical="center" shrinkToFit="1"/>
    </xf>
    <xf numFmtId="176" fontId="14" fillId="0" borderId="112" xfId="0" applyNumberFormat="1" applyFont="1" applyBorder="1" applyAlignment="1">
      <alignment horizontal="left" vertical="center" shrinkToFit="1"/>
    </xf>
    <xf numFmtId="176" fontId="14" fillId="0" borderId="113" xfId="0" applyNumberFormat="1" applyFont="1" applyBorder="1" applyAlignment="1">
      <alignment horizontal="left" vertical="center" shrinkToFit="1"/>
    </xf>
    <xf numFmtId="176" fontId="14" fillId="0" borderId="114" xfId="0" applyNumberFormat="1" applyFont="1" applyBorder="1" applyAlignment="1">
      <alignment horizontal="left" vertical="center" shrinkToFit="1"/>
    </xf>
    <xf numFmtId="176" fontId="14" fillId="0" borderId="70" xfId="0" applyNumberFormat="1" applyFont="1" applyBorder="1" applyAlignment="1">
      <alignment horizontal="left" vertical="center" shrinkToFit="1"/>
    </xf>
    <xf numFmtId="176" fontId="14" fillId="0" borderId="115" xfId="0" applyNumberFormat="1" applyFont="1" applyBorder="1" applyAlignment="1">
      <alignment horizontal="left" vertical="center" shrinkToFit="1"/>
    </xf>
    <xf numFmtId="0" fontId="14" fillId="0" borderId="116" xfId="0" applyNumberFormat="1" applyFont="1" applyBorder="1" applyAlignment="1">
      <alignment horizontal="center" vertical="center" shrinkToFit="1"/>
    </xf>
    <xf numFmtId="0" fontId="14" fillId="0" borderId="117" xfId="0" applyNumberFormat="1" applyFont="1" applyBorder="1" applyAlignment="1">
      <alignment horizontal="center" vertical="center" shrinkToFit="1"/>
    </xf>
    <xf numFmtId="0" fontId="14" fillId="0" borderId="51" xfId="0" applyNumberFormat="1" applyFont="1" applyBorder="1" applyAlignment="1">
      <alignment horizontal="center" vertical="center" shrinkToFit="1"/>
    </xf>
    <xf numFmtId="0" fontId="14" fillId="0" borderId="99" xfId="0" applyNumberFormat="1" applyFont="1" applyBorder="1" applyAlignment="1">
      <alignment horizontal="center" vertical="center" shrinkToFit="1"/>
    </xf>
    <xf numFmtId="0" fontId="14" fillId="0" borderId="118" xfId="0" applyNumberFormat="1" applyFont="1" applyBorder="1" applyAlignment="1">
      <alignment horizontal="center" vertical="center" shrinkToFit="1"/>
    </xf>
    <xf numFmtId="38" fontId="14" fillId="0" borderId="75" xfId="1" applyFont="1" applyFill="1" applyBorder="1" applyAlignment="1">
      <alignment horizontal="center" vertical="center" shrinkToFit="1"/>
    </xf>
    <xf numFmtId="38" fontId="14" fillId="0" borderId="54" xfId="1" applyFont="1" applyFill="1" applyBorder="1" applyAlignment="1">
      <alignment horizontal="center" vertical="center" shrinkToFit="1"/>
    </xf>
    <xf numFmtId="176" fontId="14" fillId="0" borderId="109" xfId="0" applyNumberFormat="1" applyFont="1" applyBorder="1" applyAlignment="1">
      <alignment horizontal="center" vertical="center" shrinkToFit="1"/>
    </xf>
    <xf numFmtId="176" fontId="14" fillId="0" borderId="110" xfId="0" applyNumberFormat="1" applyFont="1" applyBorder="1" applyAlignment="1">
      <alignment horizontal="center" vertical="center" shrinkToFit="1"/>
    </xf>
    <xf numFmtId="0" fontId="14" fillId="0" borderId="110" xfId="0" applyNumberFormat="1" applyFont="1" applyBorder="1" applyAlignment="1">
      <alignment horizontal="center" vertical="center" shrinkToFit="1"/>
    </xf>
    <xf numFmtId="180" fontId="17" fillId="6" borderId="1" xfId="0" applyNumberFormat="1" applyFont="1" applyFill="1" applyBorder="1" applyAlignment="1">
      <alignment horizontal="center" vertical="center" shrinkToFit="1"/>
    </xf>
    <xf numFmtId="0" fontId="17" fillId="0" borderId="54" xfId="0" applyNumberFormat="1" applyFont="1" applyFill="1" applyBorder="1" applyAlignment="1">
      <alignment vertical="center" shrinkToFit="1"/>
    </xf>
    <xf numFmtId="0" fontId="17" fillId="0" borderId="68" xfId="0" applyNumberFormat="1" applyFont="1" applyFill="1" applyBorder="1" applyAlignment="1">
      <alignment vertical="center" shrinkToFit="1"/>
    </xf>
    <xf numFmtId="0" fontId="17" fillId="0" borderId="1" xfId="0" applyNumberFormat="1" applyFont="1" applyFill="1" applyBorder="1" applyAlignment="1">
      <alignment vertical="center" shrinkToFit="1"/>
    </xf>
    <xf numFmtId="0" fontId="17" fillId="0" borderId="61" xfId="0" applyNumberFormat="1" applyFont="1" applyFill="1" applyBorder="1" applyAlignment="1">
      <alignment vertical="center" shrinkToFit="1"/>
    </xf>
    <xf numFmtId="0" fontId="17" fillId="0" borderId="63" xfId="0" applyNumberFormat="1" applyFont="1" applyFill="1" applyBorder="1" applyAlignment="1">
      <alignment vertical="center" shrinkToFit="1"/>
    </xf>
    <xf numFmtId="0" fontId="17" fillId="0" borderId="60" xfId="0" applyNumberFormat="1" applyFont="1" applyFill="1" applyBorder="1" applyAlignment="1">
      <alignment vertical="center" shrinkToFit="1"/>
    </xf>
    <xf numFmtId="0" fontId="17" fillId="0" borderId="50" xfId="0" applyNumberFormat="1" applyFont="1" applyFill="1" applyBorder="1" applyAlignment="1">
      <alignment vertical="center" shrinkToFit="1"/>
    </xf>
    <xf numFmtId="0" fontId="17" fillId="0" borderId="58" xfId="0" applyNumberFormat="1" applyFont="1" applyFill="1" applyBorder="1" applyAlignment="1">
      <alignment vertical="center" shrinkToFit="1"/>
    </xf>
    <xf numFmtId="0" fontId="17" fillId="0" borderId="57" xfId="0" applyNumberFormat="1" applyFont="1" applyFill="1" applyBorder="1" applyAlignment="1">
      <alignment vertical="center" shrinkToFit="1"/>
    </xf>
    <xf numFmtId="0" fontId="17" fillId="0" borderId="53" xfId="0" applyNumberFormat="1" applyFont="1" applyFill="1" applyBorder="1" applyAlignment="1">
      <alignment vertical="center" shrinkToFit="1"/>
    </xf>
    <xf numFmtId="0" fontId="17" fillId="0" borderId="73" xfId="0" applyNumberFormat="1" applyFont="1" applyFill="1" applyBorder="1" applyAlignment="1">
      <alignment vertical="center" shrinkToFit="1"/>
    </xf>
    <xf numFmtId="0" fontId="17" fillId="0" borderId="71" xfId="0" applyNumberFormat="1" applyFont="1" applyFill="1" applyBorder="1" applyAlignment="1">
      <alignment vertical="center" shrinkToFit="1"/>
    </xf>
    <xf numFmtId="0" fontId="17" fillId="0" borderId="119" xfId="0" applyNumberFormat="1" applyFont="1" applyFill="1" applyBorder="1" applyAlignment="1">
      <alignment vertical="center" shrinkToFit="1"/>
    </xf>
    <xf numFmtId="0" fontId="17" fillId="0" borderId="52" xfId="0" applyNumberFormat="1" applyFont="1" applyFill="1" applyBorder="1" applyAlignment="1">
      <alignment vertical="center" shrinkToFit="1"/>
    </xf>
    <xf numFmtId="0" fontId="17" fillId="0" borderId="97" xfId="0" applyNumberFormat="1" applyFont="1" applyFill="1" applyBorder="1" applyAlignment="1">
      <alignment vertical="center" shrinkToFit="1"/>
    </xf>
    <xf numFmtId="0" fontId="17" fillId="0" borderId="74" xfId="0" applyNumberFormat="1" applyFont="1" applyFill="1" applyBorder="1" applyAlignment="1">
      <alignment vertical="center" shrinkToFit="1"/>
    </xf>
    <xf numFmtId="0" fontId="17" fillId="0" borderId="120" xfId="0" applyNumberFormat="1" applyFont="1" applyFill="1" applyBorder="1" applyAlignment="1">
      <alignment vertical="center" shrinkToFit="1"/>
    </xf>
    <xf numFmtId="0" fontId="17" fillId="0" borderId="121" xfId="0" applyNumberFormat="1" applyFont="1" applyFill="1" applyBorder="1" applyAlignment="1">
      <alignment vertical="center" shrinkToFit="1"/>
    </xf>
    <xf numFmtId="0" fontId="17" fillId="0" borderId="17" xfId="0" applyNumberFormat="1" applyFont="1" applyFill="1" applyBorder="1" applyAlignment="1">
      <alignment vertical="center" shrinkToFit="1"/>
    </xf>
    <xf numFmtId="0" fontId="17" fillId="0" borderId="62" xfId="0" applyNumberFormat="1" applyFont="1" applyFill="1" applyBorder="1" applyAlignment="1">
      <alignment vertical="center" shrinkToFit="1"/>
    </xf>
    <xf numFmtId="0" fontId="17" fillId="0" borderId="75" xfId="0" applyNumberFormat="1" applyFont="1" applyFill="1" applyBorder="1" applyAlignment="1">
      <alignment vertical="center" shrinkToFit="1"/>
    </xf>
    <xf numFmtId="0" fontId="17" fillId="0" borderId="100" xfId="0" applyNumberFormat="1" applyFont="1" applyFill="1" applyBorder="1" applyAlignment="1">
      <alignment vertical="center" shrinkToFit="1"/>
    </xf>
    <xf numFmtId="0" fontId="17" fillId="0" borderId="59" xfId="0" applyNumberFormat="1" applyFont="1" applyFill="1" applyBorder="1" applyAlignment="1">
      <alignment vertical="center" shrinkToFit="1"/>
    </xf>
    <xf numFmtId="0" fontId="23" fillId="0" borderId="50" xfId="0" applyNumberFormat="1" applyFont="1" applyFill="1" applyBorder="1" applyAlignment="1">
      <alignment vertical="center" shrinkToFit="1"/>
    </xf>
    <xf numFmtId="0" fontId="23" fillId="0" borderId="83" xfId="0" applyNumberFormat="1" applyFont="1" applyFill="1" applyBorder="1" applyAlignment="1">
      <alignment vertical="center" shrinkToFit="1"/>
    </xf>
    <xf numFmtId="0" fontId="23" fillId="0" borderId="52" xfId="0" applyNumberFormat="1" applyFont="1" applyFill="1" applyBorder="1" applyAlignment="1">
      <alignment vertical="center" shrinkToFit="1"/>
    </xf>
    <xf numFmtId="0" fontId="23" fillId="0" borderId="54" xfId="0" applyNumberFormat="1" applyFont="1" applyFill="1" applyBorder="1" applyAlignment="1">
      <alignment vertical="center" shrinkToFit="1"/>
    </xf>
    <xf numFmtId="0" fontId="17" fillId="0" borderId="0" xfId="0" applyNumberFormat="1" applyFont="1" applyFill="1" applyBorder="1" applyAlignment="1">
      <alignment vertical="center" shrinkToFit="1"/>
    </xf>
    <xf numFmtId="0" fontId="17" fillId="5" borderId="61" xfId="0" applyFont="1" applyFill="1" applyBorder="1" applyAlignment="1">
      <alignment horizontal="center" vertical="center" shrinkToFit="1"/>
    </xf>
    <xf numFmtId="0" fontId="14" fillId="0" borderId="122" xfId="0" applyNumberFormat="1" applyFont="1" applyBorder="1" applyAlignment="1">
      <alignment horizontal="center" vertical="center" shrinkToFit="1"/>
    </xf>
    <xf numFmtId="0" fontId="14" fillId="0" borderId="82" xfId="0" applyNumberFormat="1" applyFont="1" applyBorder="1" applyAlignment="1">
      <alignment horizontal="center" vertical="center" shrinkToFit="1"/>
    </xf>
    <xf numFmtId="0" fontId="14" fillId="0" borderId="123" xfId="0" applyNumberFormat="1" applyFont="1" applyBorder="1" applyAlignment="1">
      <alignment horizontal="center" vertical="center" shrinkToFit="1"/>
    </xf>
    <xf numFmtId="0" fontId="14" fillId="0" borderId="100" xfId="0" applyNumberFormat="1" applyFont="1" applyBorder="1" applyAlignment="1">
      <alignment horizontal="center" vertical="center" shrinkToFit="1"/>
    </xf>
    <xf numFmtId="0" fontId="14" fillId="0" borderId="124" xfId="0" applyNumberFormat="1" applyFont="1" applyBorder="1" applyAlignment="1">
      <alignment horizontal="center" vertical="center" shrinkToFit="1"/>
    </xf>
    <xf numFmtId="0" fontId="14" fillId="0" borderId="83" xfId="0" applyNumberFormat="1" applyFont="1" applyBorder="1" applyAlignment="1">
      <alignment horizontal="center" vertical="center" shrinkToFit="1"/>
    </xf>
    <xf numFmtId="38" fontId="14" fillId="0" borderId="50" xfId="0" applyNumberFormat="1" applyFont="1" applyBorder="1" applyAlignment="1">
      <alignment vertical="center" shrinkToFit="1"/>
    </xf>
    <xf numFmtId="0" fontId="14" fillId="0" borderId="86" xfId="0" applyFont="1" applyBorder="1" applyAlignment="1">
      <alignment vertical="center" shrinkToFit="1"/>
    </xf>
    <xf numFmtId="38" fontId="14" fillId="0" borderId="60" xfId="0" applyNumberFormat="1" applyFont="1" applyBorder="1" applyAlignment="1">
      <alignment vertical="center" shrinkToFit="1"/>
    </xf>
    <xf numFmtId="0" fontId="14" fillId="0" borderId="108" xfId="0" applyNumberFormat="1" applyFont="1" applyBorder="1" applyAlignment="1">
      <alignment vertical="center" shrinkToFit="1"/>
    </xf>
    <xf numFmtId="0" fontId="14" fillId="0" borderId="95" xfId="0" applyNumberFormat="1" applyFont="1" applyBorder="1" applyAlignment="1">
      <alignment vertical="center" shrinkToFit="1"/>
    </xf>
    <xf numFmtId="0" fontId="14" fillId="0" borderId="55" xfId="0" applyNumberFormat="1" applyFont="1" applyBorder="1" applyAlignment="1">
      <alignment vertical="center" shrinkToFit="1"/>
    </xf>
    <xf numFmtId="0" fontId="14" fillId="0" borderId="111" xfId="0" applyNumberFormat="1" applyFont="1" applyBorder="1" applyAlignment="1">
      <alignment vertical="center" shrinkToFit="1"/>
    </xf>
    <xf numFmtId="0" fontId="18" fillId="5" borderId="1" xfId="0" applyFont="1" applyFill="1" applyBorder="1" applyAlignment="1">
      <alignment horizontal="center" vertical="center" wrapText="1" shrinkToFit="1"/>
    </xf>
    <xf numFmtId="38" fontId="14" fillId="0" borderId="58" xfId="0" applyNumberFormat="1" applyFont="1" applyFill="1" applyBorder="1" applyAlignment="1">
      <alignment vertical="center" shrinkToFit="1"/>
    </xf>
    <xf numFmtId="38" fontId="14" fillId="0" borderId="66" xfId="0" applyNumberFormat="1" applyFont="1" applyBorder="1" applyAlignment="1">
      <alignment vertical="center" shrinkToFit="1"/>
    </xf>
    <xf numFmtId="38" fontId="14" fillId="0" borderId="66" xfId="1" applyFont="1" applyBorder="1" applyAlignment="1">
      <alignment horizontal="left" vertical="center" shrinkToFit="1"/>
    </xf>
    <xf numFmtId="38" fontId="14" fillId="0" borderId="83" xfId="0" applyNumberFormat="1" applyFont="1" applyFill="1" applyBorder="1" applyAlignment="1">
      <alignment vertical="center" shrinkToFit="1"/>
    </xf>
    <xf numFmtId="38" fontId="14" fillId="0" borderId="107" xfId="0" applyNumberFormat="1" applyFont="1" applyBorder="1" applyAlignment="1">
      <alignment vertical="center" shrinkToFit="1"/>
    </xf>
    <xf numFmtId="38" fontId="22" fillId="0" borderId="53" xfId="0" applyNumberFormat="1" applyFont="1" applyFill="1" applyBorder="1" applyAlignment="1">
      <alignment vertical="center" shrinkToFit="1"/>
    </xf>
    <xf numFmtId="38" fontId="14" fillId="0" borderId="125" xfId="0" applyNumberFormat="1" applyFont="1" applyBorder="1" applyAlignment="1">
      <alignment vertical="center" shrinkToFit="1"/>
    </xf>
    <xf numFmtId="38" fontId="22" fillId="0" borderId="66" xfId="0" applyNumberFormat="1" applyFont="1" applyFill="1" applyBorder="1" applyAlignment="1">
      <alignment vertical="center" shrinkToFit="1"/>
    </xf>
    <xf numFmtId="38" fontId="14" fillId="0" borderId="126" xfId="0" applyNumberFormat="1" applyFont="1" applyBorder="1" applyAlignment="1">
      <alignment vertical="center" shrinkToFit="1"/>
    </xf>
    <xf numFmtId="38" fontId="14" fillId="0" borderId="127" xfId="0" applyNumberFormat="1" applyFont="1" applyBorder="1" applyAlignment="1">
      <alignment vertical="center" shrinkToFit="1"/>
    </xf>
    <xf numFmtId="38" fontId="14" fillId="0" borderId="100" xfId="1" applyFont="1" applyFill="1" applyBorder="1" applyAlignment="1">
      <alignment vertical="center" shrinkToFit="1"/>
    </xf>
    <xf numFmtId="38" fontId="14" fillId="0" borderId="78" xfId="1" applyFont="1" applyFill="1" applyBorder="1" applyAlignment="1">
      <alignment vertical="center" shrinkToFit="1"/>
    </xf>
    <xf numFmtId="38" fontId="14" fillId="0" borderId="103" xfId="1" applyFont="1" applyFill="1" applyBorder="1" applyAlignment="1">
      <alignment vertical="center" shrinkToFit="1"/>
    </xf>
    <xf numFmtId="38" fontId="14" fillId="0" borderId="71" xfId="1" applyFont="1" applyFill="1" applyBorder="1" applyAlignment="1">
      <alignment vertical="center" shrinkToFit="1"/>
    </xf>
    <xf numFmtId="38" fontId="14" fillId="0" borderId="73" xfId="0" applyNumberFormat="1" applyFont="1" applyFill="1" applyBorder="1" applyAlignment="1">
      <alignment vertical="center" shrinkToFit="1"/>
    </xf>
    <xf numFmtId="38" fontId="14" fillId="0" borderId="0" xfId="0" applyNumberFormat="1" applyFont="1" applyFill="1" applyBorder="1" applyAlignment="1">
      <alignment horizontal="center" vertical="center" shrinkToFit="1"/>
    </xf>
    <xf numFmtId="38" fontId="14" fillId="0" borderId="53" xfId="0" applyNumberFormat="1" applyFont="1" applyFill="1" applyBorder="1" applyAlignment="1">
      <alignment horizontal="right" vertical="center" shrinkToFit="1"/>
    </xf>
    <xf numFmtId="38" fontId="14" fillId="0" borderId="50" xfId="0" applyNumberFormat="1" applyFont="1" applyFill="1" applyBorder="1" applyAlignment="1">
      <alignment horizontal="right" vertical="center" shrinkToFit="1"/>
    </xf>
    <xf numFmtId="38" fontId="14" fillId="0" borderId="54" xfId="0" applyNumberFormat="1" applyFont="1" applyFill="1" applyBorder="1" applyAlignment="1">
      <alignment horizontal="right" vertical="center" shrinkToFit="1"/>
    </xf>
    <xf numFmtId="38" fontId="14" fillId="0" borderId="57" xfId="0" applyNumberFormat="1" applyFont="1" applyFill="1" applyBorder="1" applyAlignment="1">
      <alignment horizontal="right" vertical="center" shrinkToFit="1"/>
    </xf>
    <xf numFmtId="38" fontId="14" fillId="0" borderId="59" xfId="0" applyNumberFormat="1" applyFont="1" applyFill="1" applyBorder="1" applyAlignment="1">
      <alignment horizontal="right" vertical="center" shrinkToFit="1"/>
    </xf>
    <xf numFmtId="38" fontId="14" fillId="0" borderId="60" xfId="0" applyNumberFormat="1" applyFont="1" applyFill="1" applyBorder="1" applyAlignment="1">
      <alignment horizontal="right" vertical="center" shrinkToFit="1"/>
    </xf>
    <xf numFmtId="38" fontId="14" fillId="0" borderId="58" xfId="0" applyNumberFormat="1" applyFont="1" applyFill="1" applyBorder="1" applyAlignment="1">
      <alignment horizontal="right" vertical="center" shrinkToFit="1"/>
    </xf>
    <xf numFmtId="38" fontId="14" fillId="0" borderId="52" xfId="0" applyNumberFormat="1" applyFont="1" applyFill="1" applyBorder="1" applyAlignment="1">
      <alignment horizontal="right" vertical="center" shrinkToFit="1"/>
    </xf>
    <xf numFmtId="38" fontId="14" fillId="0" borderId="72" xfId="0" applyNumberFormat="1" applyFont="1" applyFill="1" applyBorder="1" applyAlignment="1">
      <alignment horizontal="right" vertical="center" shrinkToFit="1"/>
    </xf>
    <xf numFmtId="38" fontId="14" fillId="0" borderId="51" xfId="0" applyNumberFormat="1" applyFont="1" applyFill="1" applyBorder="1" applyAlignment="1">
      <alignment horizontal="right" vertical="center" shrinkToFit="1"/>
    </xf>
    <xf numFmtId="38" fontId="14" fillId="0" borderId="68" xfId="0" applyNumberFormat="1" applyFont="1" applyFill="1" applyBorder="1" applyAlignment="1">
      <alignment horizontal="right" vertical="center" shrinkToFit="1"/>
    </xf>
    <xf numFmtId="38" fontId="14" fillId="0" borderId="61" xfId="0" applyNumberFormat="1" applyFont="1" applyFill="1" applyBorder="1" applyAlignment="1">
      <alignment horizontal="right" vertical="center" shrinkToFit="1"/>
    </xf>
    <xf numFmtId="38" fontId="14" fillId="0" borderId="1" xfId="0" applyNumberFormat="1" applyFont="1" applyFill="1" applyBorder="1" applyAlignment="1">
      <alignment horizontal="right" vertical="center" shrinkToFit="1"/>
    </xf>
    <xf numFmtId="38" fontId="14" fillId="0" borderId="124" xfId="0" applyNumberFormat="1" applyFont="1" applyFill="1" applyBorder="1" applyAlignment="1">
      <alignment horizontal="right" vertical="center" shrinkToFit="1"/>
    </xf>
    <xf numFmtId="38" fontId="14" fillId="0" borderId="114" xfId="0" applyNumberFormat="1" applyFont="1" applyFill="1" applyBorder="1" applyAlignment="1">
      <alignment horizontal="right" vertical="center" shrinkToFit="1"/>
    </xf>
    <xf numFmtId="38" fontId="14" fillId="0" borderId="128" xfId="0" applyNumberFormat="1" applyFont="1" applyFill="1" applyBorder="1" applyAlignment="1">
      <alignment horizontal="right" vertical="center" shrinkToFit="1"/>
    </xf>
    <xf numFmtId="38" fontId="14" fillId="0" borderId="129" xfId="0" applyNumberFormat="1" applyFont="1" applyFill="1" applyBorder="1" applyAlignment="1">
      <alignment horizontal="right" vertical="center" shrinkToFit="1"/>
    </xf>
    <xf numFmtId="38" fontId="14" fillId="0" borderId="77" xfId="0" applyNumberFormat="1" applyFont="1" applyFill="1" applyBorder="1" applyAlignment="1">
      <alignment horizontal="right" vertical="center" shrinkToFit="1"/>
    </xf>
    <xf numFmtId="38" fontId="14" fillId="0" borderId="130" xfId="0" applyNumberFormat="1" applyFont="1" applyFill="1" applyBorder="1" applyAlignment="1">
      <alignment horizontal="right" vertical="center" shrinkToFit="1"/>
    </xf>
    <xf numFmtId="38" fontId="14" fillId="0" borderId="27" xfId="0" applyNumberFormat="1" applyFont="1" applyFill="1" applyBorder="1" applyAlignment="1">
      <alignment horizontal="right" vertical="center" shrinkToFit="1"/>
    </xf>
    <xf numFmtId="38" fontId="14" fillId="0" borderId="131" xfId="0" applyNumberFormat="1" applyFont="1" applyFill="1" applyBorder="1" applyAlignment="1">
      <alignment horizontal="right" vertical="center" shrinkToFit="1"/>
    </xf>
    <xf numFmtId="38" fontId="14" fillId="0" borderId="76" xfId="0" applyNumberFormat="1" applyFont="1" applyFill="1" applyBorder="1" applyAlignment="1">
      <alignment horizontal="right" vertical="center" shrinkToFit="1"/>
    </xf>
    <xf numFmtId="38" fontId="14" fillId="0" borderId="82" xfId="0" applyNumberFormat="1" applyFont="1" applyFill="1" applyBorder="1" applyAlignment="1">
      <alignment horizontal="right" vertical="center" shrinkToFit="1"/>
    </xf>
    <xf numFmtId="38" fontId="14" fillId="0" borderId="62" xfId="0" applyNumberFormat="1" applyFont="1" applyFill="1" applyBorder="1" applyAlignment="1">
      <alignment horizontal="right" vertical="center" shrinkToFit="1"/>
    </xf>
    <xf numFmtId="38" fontId="14" fillId="0" borderId="132" xfId="0" applyNumberFormat="1" applyFont="1" applyFill="1" applyBorder="1" applyAlignment="1">
      <alignment horizontal="right" vertical="center" shrinkToFit="1"/>
    </xf>
    <xf numFmtId="38" fontId="14" fillId="0" borderId="71" xfId="0" applyNumberFormat="1" applyFont="1" applyFill="1" applyBorder="1" applyAlignment="1">
      <alignment horizontal="right" vertical="center" shrinkToFit="1"/>
    </xf>
    <xf numFmtId="38" fontId="14" fillId="0" borderId="133" xfId="0" applyNumberFormat="1" applyFont="1" applyFill="1" applyBorder="1" applyAlignment="1">
      <alignment horizontal="right" vertical="center" shrinkToFit="1"/>
    </xf>
    <xf numFmtId="38" fontId="14" fillId="0" borderId="63" xfId="0" applyNumberFormat="1" applyFont="1" applyFill="1" applyBorder="1" applyAlignment="1">
      <alignment horizontal="right" vertical="center" shrinkToFit="1"/>
    </xf>
    <xf numFmtId="38" fontId="14" fillId="0" borderId="73" xfId="0" applyNumberFormat="1" applyFont="1" applyFill="1" applyBorder="1" applyAlignment="1">
      <alignment horizontal="right" vertical="center" shrinkToFit="1"/>
    </xf>
    <xf numFmtId="38" fontId="14" fillId="0" borderId="0" xfId="0" applyNumberFormat="1" applyFont="1" applyFill="1" applyBorder="1" applyAlignment="1">
      <alignment horizontal="right" vertical="center" shrinkToFit="1"/>
    </xf>
    <xf numFmtId="0" fontId="17" fillId="6" borderId="56" xfId="0" applyFont="1" applyFill="1" applyBorder="1" applyAlignment="1">
      <alignment horizontal="center" vertical="center" shrinkToFit="1"/>
    </xf>
    <xf numFmtId="0" fontId="14" fillId="0" borderId="132" xfId="0" applyNumberFormat="1" applyFont="1" applyFill="1" applyBorder="1" applyAlignment="1">
      <alignment vertical="center" wrapText="1" shrinkToFit="1"/>
    </xf>
    <xf numFmtId="0" fontId="14" fillId="0" borderId="134" xfId="0" applyNumberFormat="1" applyFont="1" applyFill="1" applyBorder="1" applyAlignment="1">
      <alignment vertical="center" wrapText="1" shrinkToFit="1"/>
    </xf>
    <xf numFmtId="0" fontId="14" fillId="0" borderId="135" xfId="0" applyNumberFormat="1" applyFont="1" applyFill="1" applyBorder="1" applyAlignment="1">
      <alignment vertical="center" wrapText="1" shrinkToFit="1"/>
    </xf>
    <xf numFmtId="0" fontId="14" fillId="0" borderId="136" xfId="0" applyNumberFormat="1" applyFont="1" applyFill="1" applyBorder="1" applyAlignment="1">
      <alignment vertical="center" wrapText="1" shrinkToFit="1"/>
    </xf>
    <xf numFmtId="0" fontId="14" fillId="0" borderId="101" xfId="0" applyNumberFormat="1" applyFont="1" applyFill="1" applyBorder="1" applyAlignment="1">
      <alignment vertical="center" wrapText="1" shrinkToFit="1"/>
    </xf>
    <xf numFmtId="38" fontId="14" fillId="0" borderId="128" xfId="1" applyFont="1" applyBorder="1" applyAlignment="1">
      <alignment horizontal="left" vertical="center" shrinkToFit="1"/>
    </xf>
    <xf numFmtId="38" fontId="14" fillId="0" borderId="131" xfId="1" applyFont="1" applyBorder="1" applyAlignment="1">
      <alignment horizontal="left" vertical="center" shrinkToFit="1"/>
    </xf>
    <xf numFmtId="0" fontId="14" fillId="0" borderId="62" xfId="0" applyNumberFormat="1" applyFont="1" applyFill="1" applyBorder="1" applyAlignment="1">
      <alignment horizontal="left" vertical="center" wrapText="1" shrinkToFit="1"/>
    </xf>
    <xf numFmtId="0" fontId="14" fillId="0" borderId="137" xfId="0" applyNumberFormat="1" applyFont="1" applyFill="1" applyBorder="1" applyAlignment="1">
      <alignment vertical="center" wrapText="1" shrinkToFit="1"/>
    </xf>
    <xf numFmtId="0" fontId="14" fillId="0" borderId="63" xfId="0" applyNumberFormat="1" applyFont="1" applyFill="1" applyBorder="1" applyAlignment="1">
      <alignment horizontal="left" vertical="center" wrapText="1" shrinkToFit="1"/>
    </xf>
    <xf numFmtId="0" fontId="14" fillId="0" borderId="138" xfId="0" applyNumberFormat="1" applyFont="1" applyFill="1" applyBorder="1" applyAlignment="1">
      <alignment horizontal="left" vertical="center" wrapText="1" shrinkToFit="1"/>
    </xf>
    <xf numFmtId="0" fontId="24" fillId="0" borderId="50" xfId="0" applyNumberFormat="1" applyFont="1" applyBorder="1" applyAlignment="1">
      <alignment vertical="center" wrapText="1" shrinkToFit="1"/>
    </xf>
    <xf numFmtId="176" fontId="14" fillId="0" borderId="0" xfId="0" applyNumberFormat="1" applyFont="1" applyBorder="1" applyAlignment="1">
      <alignment vertical="center" wrapText="1" shrinkToFit="1"/>
    </xf>
    <xf numFmtId="0" fontId="14" fillId="6" borderId="0" xfId="0" applyNumberFormat="1" applyFont="1" applyFill="1" applyAlignment="1">
      <alignment vertical="center" wrapTex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 wrapText="1"/>
    </xf>
    <xf numFmtId="182" fontId="0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right" vertical="center" shrinkToFit="1"/>
    </xf>
    <xf numFmtId="0" fontId="25" fillId="0" borderId="89" xfId="0" applyFont="1" applyBorder="1" applyAlignment="1">
      <alignment horizontal="center" vertical="center" shrinkToFit="1"/>
    </xf>
    <xf numFmtId="182" fontId="0" fillId="0" borderId="17" xfId="0" applyNumberFormat="1" applyFont="1" applyBorder="1" applyAlignment="1">
      <alignment horizontal="center" vertical="center" shrinkToFit="1"/>
    </xf>
    <xf numFmtId="182" fontId="14" fillId="0" borderId="1" xfId="0" applyNumberFormat="1" applyFont="1" applyBorder="1" applyAlignment="1" applyProtection="1">
      <alignment horizontal="center" vertical="center" shrinkToFit="1"/>
      <protection locked="0"/>
    </xf>
    <xf numFmtId="182" fontId="0" fillId="8" borderId="50" xfId="0" applyNumberFormat="1" applyFont="1" applyFill="1" applyBorder="1" applyAlignment="1">
      <alignment vertical="center" shrinkToFit="1"/>
    </xf>
    <xf numFmtId="182" fontId="0" fillId="0" borderId="0" xfId="0" applyNumberFormat="1" applyFont="1" applyAlignment="1">
      <alignment vertical="center" shrinkToFit="1"/>
    </xf>
    <xf numFmtId="182" fontId="14" fillId="0" borderId="17" xfId="0" applyNumberFormat="1" applyFont="1" applyBorder="1" applyAlignment="1" applyProtection="1">
      <alignment horizontal="center" vertical="center" shrinkToFit="1"/>
      <protection locked="0"/>
    </xf>
    <xf numFmtId="182" fontId="0" fillId="8" borderId="50" xfId="0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183" fontId="14" fillId="0" borderId="17" xfId="0" applyNumberFormat="1" applyFont="1" applyBorder="1" applyAlignment="1">
      <alignment horizontal="center" vertical="center" shrinkToFit="1"/>
    </xf>
    <xf numFmtId="183" fontId="14" fillId="0" borderId="51" xfId="0" applyNumberFormat="1" applyFont="1" applyBorder="1" applyAlignment="1">
      <alignment horizontal="center" vertical="center" shrinkToFit="1"/>
    </xf>
    <xf numFmtId="183" fontId="14" fillId="0" borderId="17" xfId="0" applyNumberFormat="1" applyFont="1" applyBorder="1" applyAlignment="1">
      <alignment horizontal="center" vertical="center" wrapText="1" shrinkToFit="1"/>
    </xf>
    <xf numFmtId="183" fontId="14" fillId="0" borderId="19" xfId="0" applyNumberFormat="1" applyFont="1" applyBorder="1" applyAlignment="1">
      <alignment horizontal="center" vertical="center" shrinkToFit="1"/>
    </xf>
    <xf numFmtId="183" fontId="14" fillId="0" borderId="19" xfId="0" applyNumberFormat="1" applyFont="1" applyBorder="1" applyAlignment="1">
      <alignment horizontal="center" vertical="center" wrapText="1" shrinkToFit="1"/>
    </xf>
    <xf numFmtId="0" fontId="14" fillId="0" borderId="27" xfId="0" applyFont="1" applyBorder="1" applyAlignment="1">
      <alignment horizontal="center" vertical="center" shrinkToFit="1"/>
    </xf>
    <xf numFmtId="183" fontId="14" fillId="0" borderId="72" xfId="0" applyNumberFormat="1" applyFont="1" applyBorder="1" applyAlignment="1">
      <alignment horizontal="center" vertical="center" shrinkToFit="1"/>
    </xf>
    <xf numFmtId="183" fontId="14" fillId="0" borderId="72" xfId="0" applyNumberFormat="1" applyFont="1" applyBorder="1" applyAlignment="1">
      <alignment horizontal="center" vertical="center" wrapText="1" shrinkToFit="1"/>
    </xf>
    <xf numFmtId="0" fontId="14" fillId="0" borderId="139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16" fillId="0" borderId="51" xfId="0" applyNumberFormat="1" applyFont="1" applyBorder="1" applyAlignment="1">
      <alignment horizontal="left" vertical="center" wrapText="1" indent="1" shrinkToFit="1"/>
    </xf>
    <xf numFmtId="0" fontId="16" fillId="0" borderId="19" xfId="0" applyFont="1" applyBorder="1" applyAlignment="1">
      <alignment horizontal="left" vertical="center" wrapText="1" indent="1" shrinkToFit="1"/>
    </xf>
    <xf numFmtId="0" fontId="16" fillId="0" borderId="140" xfId="0" applyFont="1" applyBorder="1" applyAlignment="1">
      <alignment horizontal="left" vertical="center" wrapText="1" indent="1" shrinkToFit="1"/>
    </xf>
    <xf numFmtId="3" fontId="0" fillId="0" borderId="1" xfId="0" applyNumberFormat="1" applyFont="1" applyBorder="1" applyAlignment="1">
      <alignment horizontal="right" vertical="center" shrinkToFit="1"/>
    </xf>
    <xf numFmtId="3" fontId="0" fillId="0" borderId="50" xfId="0" applyNumberFormat="1" applyFont="1" applyBorder="1" applyAlignment="1">
      <alignment horizontal="right" vertical="center" shrinkToFit="1"/>
    </xf>
    <xf numFmtId="0" fontId="27" fillId="0" borderId="0" xfId="0" applyNumberFormat="1" applyFont="1" applyAlignment="1">
      <alignment horizontal="right" vertical="center" shrinkToFit="1"/>
    </xf>
    <xf numFmtId="0" fontId="0" fillId="0" borderId="0" xfId="0" applyNumberFormat="1" applyFont="1" applyBorder="1" applyAlignment="1">
      <alignment vertical="center" shrinkToFit="1"/>
    </xf>
    <xf numFmtId="56" fontId="0" fillId="0" borderId="0" xfId="0" applyNumberFormat="1" applyFont="1" applyAlignment="1">
      <alignment vertical="center" shrinkToFit="1"/>
    </xf>
    <xf numFmtId="182" fontId="0" fillId="8" borderId="17" xfId="0" applyNumberFormat="1" applyFont="1" applyFill="1" applyBorder="1" applyAlignment="1">
      <alignment horizontal="center" vertical="center" shrinkToFit="1"/>
    </xf>
    <xf numFmtId="182" fontId="0" fillId="8" borderId="86" xfId="0" applyNumberFormat="1" applyFont="1" applyFill="1" applyBorder="1" applyAlignment="1">
      <alignment horizontal="center" vertical="center" shrinkToFit="1"/>
    </xf>
    <xf numFmtId="0" fontId="28" fillId="0" borderId="51" xfId="0" applyNumberFormat="1" applyFont="1" applyBorder="1" applyAlignment="1">
      <alignment horizontal="left" vertical="center" wrapText="1" indent="1" shrinkToFit="1"/>
    </xf>
    <xf numFmtId="0" fontId="22" fillId="0" borderId="51" xfId="0" applyNumberFormat="1" applyFont="1" applyBorder="1" applyAlignment="1">
      <alignment horizontal="left" vertical="center" wrapText="1" indent="1" shrinkToFit="1"/>
    </xf>
    <xf numFmtId="0" fontId="28" fillId="0" borderId="19" xfId="0" applyFont="1" applyBorder="1" applyAlignment="1">
      <alignment horizontal="left" vertical="center" wrapText="1" indent="1" shrinkToFit="1"/>
    </xf>
    <xf numFmtId="0" fontId="22" fillId="0" borderId="19" xfId="0" applyFont="1" applyBorder="1" applyAlignment="1">
      <alignment horizontal="left" vertical="center" wrapText="1" indent="1" shrinkToFit="1"/>
    </xf>
    <xf numFmtId="0" fontId="28" fillId="0" borderId="140" xfId="0" applyFont="1" applyBorder="1" applyAlignment="1">
      <alignment horizontal="left" vertical="center" wrapText="1" indent="1" shrinkToFit="1"/>
    </xf>
    <xf numFmtId="0" fontId="22" fillId="0" borderId="140" xfId="0" applyFont="1" applyBorder="1" applyAlignment="1">
      <alignment horizontal="left" vertical="center" wrapText="1" indent="1" shrinkToFit="1"/>
    </xf>
    <xf numFmtId="182" fontId="0" fillId="8" borderId="72" xfId="0" applyNumberFormat="1" applyFont="1" applyFill="1" applyBorder="1" applyAlignment="1">
      <alignment horizontal="center" vertical="center" shrinkToFit="1"/>
    </xf>
    <xf numFmtId="56" fontId="0" fillId="0" borderId="0" xfId="0" applyNumberFormat="1" applyFont="1" applyBorder="1" applyAlignment="1">
      <alignment vertical="center" shrinkToFit="1"/>
    </xf>
    <xf numFmtId="182" fontId="0" fillId="8" borderId="70" xfId="0" applyNumberFormat="1" applyFont="1" applyFill="1" applyBorder="1" applyAlignment="1">
      <alignment vertical="center" shrinkToFit="1"/>
    </xf>
    <xf numFmtId="182" fontId="0" fillId="8" borderId="19" xfId="0" applyNumberFormat="1" applyFont="1" applyFill="1" applyBorder="1" applyAlignment="1">
      <alignment horizontal="center" vertical="center" shrinkToFit="1"/>
    </xf>
    <xf numFmtId="0" fontId="16" fillId="0" borderId="17" xfId="0" applyNumberFormat="1" applyFont="1" applyBorder="1" applyAlignment="1">
      <alignment horizontal="left" vertical="center" wrapText="1" indent="1" shrinkToFit="1"/>
    </xf>
    <xf numFmtId="0" fontId="16" fillId="0" borderId="86" xfId="0" applyNumberFormat="1" applyFont="1" applyBorder="1" applyAlignment="1">
      <alignment horizontal="left" vertical="center" wrapText="1" indent="1" shrinkToFit="1"/>
    </xf>
    <xf numFmtId="0" fontId="16" fillId="0" borderId="72" xfId="0" applyNumberFormat="1" applyFont="1" applyBorder="1" applyAlignment="1">
      <alignment horizontal="left" vertical="center" wrapText="1" indent="1" shrinkToFit="1"/>
    </xf>
    <xf numFmtId="0" fontId="16" fillId="0" borderId="51" xfId="0" applyNumberFormat="1" applyFont="1" applyBorder="1" applyAlignment="1">
      <alignment vertical="center" wrapText="1" shrinkToFit="1"/>
    </xf>
    <xf numFmtId="0" fontId="16" fillId="0" borderId="19" xfId="0" applyFont="1" applyBorder="1" applyAlignment="1">
      <alignment vertical="center" wrapText="1" shrinkToFit="1"/>
    </xf>
    <xf numFmtId="0" fontId="16" fillId="0" borderId="140" xfId="0" applyFont="1" applyBorder="1" applyAlignment="1">
      <alignment vertical="center" wrapText="1" shrinkToFit="1"/>
    </xf>
    <xf numFmtId="0" fontId="28" fillId="0" borderId="17" xfId="0" applyFont="1" applyBorder="1" applyAlignment="1">
      <alignment horizontal="center" vertical="center" shrinkToFit="1"/>
    </xf>
    <xf numFmtId="0" fontId="0" fillId="0" borderId="17" xfId="0" applyFont="1" applyBorder="1" applyAlignment="1">
      <alignment vertical="center" shrinkToFit="1"/>
    </xf>
    <xf numFmtId="0" fontId="25" fillId="0" borderId="17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0" fillId="0" borderId="27" xfId="0" applyFont="1" applyBorder="1" applyAlignment="1">
      <alignment vertical="center" shrinkToFit="1"/>
    </xf>
    <xf numFmtId="0" fontId="25" fillId="0" borderId="19" xfId="0" applyFont="1" applyBorder="1" applyAlignment="1">
      <alignment horizontal="center" vertical="center" shrinkToFit="1"/>
    </xf>
    <xf numFmtId="0" fontId="14" fillId="0" borderId="121" xfId="0" applyFont="1" applyBorder="1" applyAlignment="1">
      <alignment horizontal="center" vertical="center" shrinkToFit="1"/>
    </xf>
    <xf numFmtId="0" fontId="16" fillId="0" borderId="17" xfId="0" applyNumberFormat="1" applyFont="1" applyBorder="1" applyAlignment="1">
      <alignment vertical="center" wrapText="1" shrinkToFit="1"/>
    </xf>
    <xf numFmtId="0" fontId="28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16" fillId="0" borderId="86" xfId="0" applyNumberFormat="1" applyFont="1" applyBorder="1" applyAlignment="1">
      <alignment vertical="center" wrapText="1" shrinkToFit="1"/>
    </xf>
    <xf numFmtId="0" fontId="0" fillId="0" borderId="1" xfId="0" applyFont="1" applyBorder="1" applyAlignment="1">
      <alignment horizontal="center" vertical="center" shrinkToFit="1"/>
    </xf>
    <xf numFmtId="0" fontId="26" fillId="0" borderId="141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14" fillId="0" borderId="142" xfId="0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center" shrinkToFit="1"/>
    </xf>
    <xf numFmtId="184" fontId="29" fillId="0" borderId="1" xfId="0" applyNumberFormat="1" applyFont="1" applyBorder="1" applyAlignment="1">
      <alignment horizontal="center" vertical="center" shrinkToFit="1"/>
    </xf>
    <xf numFmtId="176" fontId="14" fillId="0" borderId="17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27" xfId="0" applyNumberFormat="1" applyFont="1" applyBorder="1" applyAlignment="1">
      <alignment horizontal="center" vertical="center" shrinkToFit="1"/>
    </xf>
    <xf numFmtId="176" fontId="14" fillId="0" borderId="72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3" fontId="14" fillId="0" borderId="1" xfId="0" applyNumberFormat="1" applyFont="1" applyBorder="1" applyAlignment="1">
      <alignment horizontal="center" vertical="center" shrinkToFit="1"/>
    </xf>
    <xf numFmtId="0" fontId="27" fillId="0" borderId="0" xfId="0" applyNumberFormat="1" applyFont="1" applyAlignment="1">
      <alignment horizontal="center" vertical="center" shrinkToFit="1"/>
    </xf>
    <xf numFmtId="0" fontId="30" fillId="0" borderId="143" xfId="0" applyNumberFormat="1" applyFont="1" applyBorder="1" applyAlignment="1">
      <alignment horizontal="center" vertical="center" shrinkToFit="1"/>
    </xf>
    <xf numFmtId="0" fontId="26" fillId="0" borderId="86" xfId="0" applyFont="1" applyBorder="1" applyAlignment="1">
      <alignment horizontal="center" vertical="center" shrinkToFit="1"/>
    </xf>
    <xf numFmtId="0" fontId="30" fillId="0" borderId="72" xfId="0" applyNumberFormat="1" applyFont="1" applyBorder="1" applyAlignment="1">
      <alignment horizontal="center" vertical="center" shrinkToFit="1"/>
    </xf>
    <xf numFmtId="176" fontId="14" fillId="0" borderId="17" xfId="0" applyNumberFormat="1" applyFont="1" applyBorder="1" applyAlignment="1">
      <alignment horizontal="center" vertical="center" wrapText="1" shrinkToFit="1"/>
    </xf>
    <xf numFmtId="176" fontId="14" fillId="0" borderId="19" xfId="0" applyNumberFormat="1" applyFont="1" applyBorder="1" applyAlignment="1">
      <alignment horizontal="center" vertical="center" wrapText="1" shrinkToFit="1"/>
    </xf>
    <xf numFmtId="176" fontId="14" fillId="0" borderId="27" xfId="0" applyNumberFormat="1" applyFont="1" applyBorder="1" applyAlignment="1">
      <alignment horizontal="center" vertical="center" wrapText="1" shrinkToFit="1"/>
    </xf>
    <xf numFmtId="184" fontId="29" fillId="0" borderId="17" xfId="0" applyNumberFormat="1" applyFont="1" applyBorder="1" applyAlignment="1">
      <alignment horizontal="center" vertical="center" shrinkToFit="1"/>
    </xf>
    <xf numFmtId="184" fontId="29" fillId="0" borderId="19" xfId="0" applyNumberFormat="1" applyFont="1" applyBorder="1" applyAlignment="1">
      <alignment horizontal="center" vertical="center" shrinkToFit="1"/>
    </xf>
    <xf numFmtId="184" fontId="29" fillId="0" borderId="72" xfId="0" applyNumberFormat="1" applyFont="1" applyBorder="1" applyAlignment="1">
      <alignment horizontal="center" vertical="center" shrinkToFit="1"/>
    </xf>
    <xf numFmtId="0" fontId="26" fillId="0" borderId="143" xfId="0" applyFont="1" applyBorder="1" applyAlignment="1">
      <alignment horizontal="center" vertical="center" shrinkToFit="1"/>
    </xf>
    <xf numFmtId="184" fontId="29" fillId="0" borderId="50" xfId="0" applyNumberFormat="1" applyFont="1" applyBorder="1" applyAlignment="1">
      <alignment horizontal="center" vertical="center" shrinkToFit="1"/>
    </xf>
    <xf numFmtId="182" fontId="14" fillId="0" borderId="50" xfId="0" applyNumberFormat="1" applyFont="1" applyBorder="1" applyAlignment="1" applyProtection="1">
      <alignment horizontal="center" vertical="center" shrinkToFit="1"/>
      <protection locked="0"/>
    </xf>
    <xf numFmtId="182" fontId="0" fillId="0" borderId="50" xfId="0" applyNumberFormat="1" applyFont="1" applyBorder="1" applyAlignment="1">
      <alignment vertical="center" shrinkToFit="1"/>
    </xf>
    <xf numFmtId="182" fontId="0" fillId="0" borderId="50" xfId="0" applyNumberFormat="1" applyFont="1" applyBorder="1" applyAlignment="1">
      <alignment horizontal="center" vertical="center" shrinkToFit="1"/>
    </xf>
    <xf numFmtId="0" fontId="0" fillId="0" borderId="50" xfId="0" applyNumberFormat="1" applyFont="1" applyBorder="1" applyAlignment="1">
      <alignment horizontal="center" vertical="center" shrinkToFit="1"/>
    </xf>
    <xf numFmtId="0" fontId="0" fillId="0" borderId="86" xfId="0" applyBorder="1">
      <alignment vertical="center"/>
    </xf>
    <xf numFmtId="0" fontId="0" fillId="0" borderId="140" xfId="0" applyBorder="1">
      <alignment vertical="center"/>
    </xf>
  </cellXfs>
  <cellStyles count="2">
    <cellStyle name="標準" xfId="0" builtinId="0"/>
    <cellStyle name="桁区切り" xfId="1" builtinId="6"/>
  </cellStyles>
  <dxfs count="2898"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1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14"/>
        </patternFill>
      </fill>
    </dxf>
  </dxfs>
  <tableStyles count="0" defaultTableStyle="TableStyleMedium9" defaultPivotStyle="PivotStyleLight16"/>
  <colors>
    <mruColors>
      <color rgb="FFFFFFFF"/>
      <color rgb="FF0000CC"/>
      <color rgb="FFFFFFCC"/>
      <color rgb="FFFFCCFF"/>
      <color rgb="FF66CCFF"/>
      <color rgb="FF99FFCC"/>
      <color rgb="FFCCCCFF"/>
      <color rgb="FF66FFFF"/>
      <color rgb="FF3399FF"/>
      <color rgb="FF00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theme" Target="theme/theme1.xml" /><Relationship Id="rId27" Type="http://schemas.openxmlformats.org/officeDocument/2006/relationships/sharedStrings" Target="sharedStrings.xml" /><Relationship Id="rId2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0</xdr:col>
      <xdr:colOff>85725</xdr:colOff>
      <xdr:row>3</xdr:row>
      <xdr:rowOff>314325</xdr:rowOff>
    </xdr:from>
    <xdr:ext cx="2196465" cy="275590"/>
    <xdr:sp macro="" textlink="">
      <xdr:nvSpPr>
        <xdr:cNvPr id="2" name="テキスト ボックス 1"/>
        <xdr:cNvSpPr txBox="1"/>
      </xdr:nvSpPr>
      <xdr:spPr>
        <a:xfrm>
          <a:off x="85725" y="1308735"/>
          <a:ext cx="2196465" cy="275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t"/>
        <a:lstStyle/>
        <a:p>
          <a:r>
            <a:rPr kumimoji="1" lang="en-US" altLang="ja-JP" sz="1100"/>
            <a:t>A</a:t>
          </a:r>
          <a:r>
            <a:rPr kumimoji="1" lang="ja-JP" altLang="en-US" sz="1100"/>
            <a:t>列に実績シートの</a:t>
          </a:r>
          <a:r>
            <a:rPr kumimoji="1" lang="en-US" altLang="ja-JP" sz="1100"/>
            <a:t>NO.</a:t>
          </a:r>
          <a:r>
            <a:rPr kumimoji="1" lang="ja-JP" altLang="en-US" sz="1100"/>
            <a:t>を入力する</a:t>
          </a:r>
          <a:endParaRPr kumimoji="1" lang="en-US" altLang="ja-JP" sz="11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vmlDrawing" Target="../drawings/vmlDrawing7.vml" /><Relationship Id="rId3" Type="http://schemas.openxmlformats.org/officeDocument/2006/relationships/comments" Target="../comments7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vmlDrawing" Target="../drawings/vmlDrawing8.vml" /><Relationship Id="rId3" Type="http://schemas.openxmlformats.org/officeDocument/2006/relationships/comments" Target="../comments8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vmlDrawing" Target="../drawings/vmlDrawing9.vml" /><Relationship Id="rId3" Type="http://schemas.openxmlformats.org/officeDocument/2006/relationships/comments" Target="../comments9.x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vmlDrawing" Target="../drawings/vmlDrawing10.vml" /><Relationship Id="rId3" Type="http://schemas.openxmlformats.org/officeDocument/2006/relationships/comments" Target="../comments10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Relationship Id="rId2" Type="http://schemas.openxmlformats.org/officeDocument/2006/relationships/vmlDrawing" Target="../drawings/vmlDrawing11.vml" /><Relationship Id="rId3" Type="http://schemas.openxmlformats.org/officeDocument/2006/relationships/comments" Target="../comments11.xml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Relationship Id="rId2" Type="http://schemas.openxmlformats.org/officeDocument/2006/relationships/vmlDrawing" Target="../drawings/vmlDrawing12.vml" /><Relationship Id="rId3" Type="http://schemas.openxmlformats.org/officeDocument/2006/relationships/comments" Target="../comments12.xml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vmlDrawing" Target="../drawings/vmlDrawing13.vml" /><Relationship Id="rId3" Type="http://schemas.openxmlformats.org/officeDocument/2006/relationships/comments" Target="../comments1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Relationship Id="rId2" Type="http://schemas.openxmlformats.org/officeDocument/2006/relationships/vmlDrawing" Target="../drawings/vmlDrawing14.vml" /><Relationship Id="rId3" Type="http://schemas.openxmlformats.org/officeDocument/2006/relationships/comments" Target="../comments14.xml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O334"/>
  <sheetViews>
    <sheetView view="pageBreakPreview" zoomScaleSheetLayoutView="100" workbookViewId="0">
      <selection activeCell="A10" sqref="A10:AI14"/>
    </sheetView>
  </sheetViews>
  <sheetFormatPr defaultRowHeight="10.5"/>
  <cols>
    <col min="1" max="38" width="2.5" style="1" customWidth="1"/>
    <col min="39" max="39" width="3.875" style="1" hidden="1" customWidth="1"/>
    <col min="40" max="16384" width="9" style="1" customWidth="1"/>
  </cols>
  <sheetData>
    <row r="1" spans="1:41">
      <c r="AM1" s="121">
        <v>1</v>
      </c>
    </row>
    <row r="2" spans="1:41" s="2" customFormat="1" ht="12.75">
      <c r="A2" s="5" t="s">
        <v>109</v>
      </c>
      <c r="B2" s="5"/>
      <c r="C2" s="5"/>
      <c r="D2" s="5"/>
      <c r="E2" s="5"/>
      <c r="F2" s="5"/>
      <c r="G2" s="5"/>
      <c r="H2" s="43">
        <f ca="1">VLOOKUP($AC$2,実績,2,0)</f>
        <v>45125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66"/>
      <c r="V2" s="5" t="s">
        <v>114</v>
      </c>
      <c r="W2" s="5"/>
      <c r="X2" s="5"/>
      <c r="Y2" s="5"/>
      <c r="Z2" s="5"/>
      <c r="AA2" s="5"/>
      <c r="AB2" s="5"/>
      <c r="AC2" s="89">
        <v>30</v>
      </c>
      <c r="AD2" s="90"/>
      <c r="AE2" s="90"/>
      <c r="AF2" s="90"/>
      <c r="AG2" s="90"/>
      <c r="AH2" s="90"/>
      <c r="AI2" s="97"/>
      <c r="AM2" s="122">
        <v>2</v>
      </c>
    </row>
    <row r="3" spans="1:41" s="3" customFormat="1" ht="12" customHeight="1">
      <c r="A3" s="6" t="s">
        <v>79</v>
      </c>
      <c r="B3" s="6"/>
      <c r="C3" s="6"/>
      <c r="D3" s="6"/>
      <c r="E3" s="6"/>
      <c r="F3" s="6"/>
      <c r="G3" s="6"/>
      <c r="H3" s="6" t="s">
        <v>181</v>
      </c>
      <c r="I3" s="6"/>
      <c r="J3" s="6"/>
      <c r="K3" s="6"/>
      <c r="L3" s="6"/>
      <c r="M3" s="6"/>
      <c r="N3" s="6"/>
      <c r="O3" s="6" t="s">
        <v>102</v>
      </c>
      <c r="P3" s="6"/>
      <c r="Q3" s="6"/>
      <c r="R3" s="6"/>
      <c r="S3" s="6"/>
      <c r="T3" s="6"/>
      <c r="U3" s="6"/>
      <c r="V3" s="6" t="s">
        <v>88</v>
      </c>
      <c r="W3" s="6"/>
      <c r="X3" s="6"/>
      <c r="Y3" s="6"/>
      <c r="Z3" s="6"/>
      <c r="AA3" s="6"/>
      <c r="AB3" s="6"/>
      <c r="AC3" s="6" t="s">
        <v>42</v>
      </c>
      <c r="AD3" s="6"/>
      <c r="AE3" s="6"/>
      <c r="AF3" s="6"/>
      <c r="AG3" s="6"/>
      <c r="AH3" s="6"/>
      <c r="AI3" s="6"/>
      <c r="AM3" s="121">
        <v>3</v>
      </c>
    </row>
    <row r="4" spans="1:41" s="4" customFormat="1" ht="11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M4" s="122">
        <v>4</v>
      </c>
    </row>
    <row r="5" spans="1:41" s="4" customFormat="1" ht="11.2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M5" s="121">
        <v>5</v>
      </c>
    </row>
    <row r="6" spans="1:41" s="4" customFormat="1" ht="11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122">
        <v>6</v>
      </c>
    </row>
    <row r="7" spans="1:41" s="4" customFormat="1" ht="11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121">
        <v>7</v>
      </c>
    </row>
    <row r="8" spans="1:41" s="4" customFormat="1" ht="11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122">
        <v>8</v>
      </c>
    </row>
    <row r="9" spans="1:41" s="4" customFormat="1" ht="11.25" customHeight="1">
      <c r="A9" s="7"/>
      <c r="B9" s="19"/>
      <c r="C9" s="19"/>
      <c r="D9" s="19"/>
      <c r="E9" s="19"/>
      <c r="F9" s="19"/>
      <c r="G9" s="19"/>
      <c r="H9" s="19"/>
      <c r="I9" s="19"/>
      <c r="J9" s="19"/>
      <c r="K9" s="19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98"/>
      <c r="AM9" s="121">
        <v>9</v>
      </c>
    </row>
    <row r="10" spans="1:41" s="4" customFormat="1">
      <c r="A10" s="8" t="s">
        <v>344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M10" s="122">
        <v>10</v>
      </c>
    </row>
    <row r="11" spans="1:41" s="4" customForma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M11" s="121">
        <v>11</v>
      </c>
    </row>
    <row r="12" spans="1:41" s="4" customForma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M12" s="122">
        <v>12</v>
      </c>
    </row>
    <row r="13" spans="1:41" s="4" customForma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M13" s="121">
        <v>13</v>
      </c>
    </row>
    <row r="14" spans="1:41" s="4" customForma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M14" s="122">
        <v>14</v>
      </c>
    </row>
    <row r="15" spans="1:41" ht="13.5" customHeight="1">
      <c r="A15" s="1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99"/>
      <c r="AM15" s="121">
        <v>15</v>
      </c>
      <c r="AO15" s="1" t="s">
        <v>206</v>
      </c>
    </row>
    <row r="16" spans="1:41">
      <c r="A16" s="1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00"/>
      <c r="AM16" s="122">
        <v>16</v>
      </c>
    </row>
    <row r="17" spans="1:39" ht="11.25" customHeight="1">
      <c r="A17" s="12" t="s">
        <v>66</v>
      </c>
      <c r="B17" s="22"/>
      <c r="C17" s="22"/>
      <c r="D17" s="22"/>
      <c r="E17" s="22"/>
      <c r="F17" s="22"/>
      <c r="G17" s="22"/>
      <c r="H17" s="22"/>
      <c r="I17" s="22"/>
      <c r="J17" s="22"/>
      <c r="K17" s="46"/>
      <c r="L17" s="50">
        <f ca="1">VLOOKUP($AC$2,実績,4,0)</f>
        <v>-15000</v>
      </c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71"/>
      <c r="X17" s="74" t="s">
        <v>118</v>
      </c>
      <c r="Y17" s="76"/>
      <c r="Z17" s="79"/>
      <c r="AA17" s="21"/>
      <c r="AB17" s="21"/>
      <c r="AC17" s="21"/>
      <c r="AD17" s="21"/>
      <c r="AE17" s="21"/>
      <c r="AF17" s="21"/>
      <c r="AG17" s="21"/>
      <c r="AH17" s="21"/>
      <c r="AI17" s="100"/>
      <c r="AM17" s="121">
        <v>17</v>
      </c>
    </row>
    <row r="18" spans="1:39" ht="11.25" customHeight="1">
      <c r="A18" s="12"/>
      <c r="B18" s="22"/>
      <c r="C18" s="22"/>
      <c r="D18" s="22"/>
      <c r="E18" s="22"/>
      <c r="F18" s="22"/>
      <c r="G18" s="22"/>
      <c r="H18" s="22"/>
      <c r="I18" s="22"/>
      <c r="J18" s="22"/>
      <c r="K18" s="47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72"/>
      <c r="X18" s="56"/>
      <c r="Y18" s="77"/>
      <c r="Z18" s="79"/>
      <c r="AA18" s="21"/>
      <c r="AB18" s="21"/>
      <c r="AC18" s="21"/>
      <c r="AD18" s="21"/>
      <c r="AE18" s="21"/>
      <c r="AF18" s="21"/>
      <c r="AG18" s="21"/>
      <c r="AH18" s="21"/>
      <c r="AI18" s="100"/>
      <c r="AM18" s="122">
        <v>18</v>
      </c>
    </row>
    <row r="19" spans="1:39" ht="11.25" customHeight="1">
      <c r="A19" s="12"/>
      <c r="B19" s="22"/>
      <c r="C19" s="22"/>
      <c r="D19" s="22"/>
      <c r="E19" s="22"/>
      <c r="F19" s="22"/>
      <c r="G19" s="22"/>
      <c r="H19" s="22"/>
      <c r="I19" s="22"/>
      <c r="J19" s="22"/>
      <c r="K19" s="48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73"/>
      <c r="X19" s="75"/>
      <c r="Y19" s="78"/>
      <c r="Z19" s="79"/>
      <c r="AA19" s="21"/>
      <c r="AB19" s="21"/>
      <c r="AC19" s="21"/>
      <c r="AD19" s="21"/>
      <c r="AE19" s="21"/>
      <c r="AF19" s="21"/>
      <c r="AG19" s="21"/>
      <c r="AH19" s="21"/>
      <c r="AI19" s="100"/>
      <c r="AM19" s="121">
        <v>19</v>
      </c>
    </row>
    <row r="20" spans="1:39">
      <c r="A20" s="1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100"/>
      <c r="AM20" s="122">
        <v>20</v>
      </c>
    </row>
    <row r="21" spans="1:39">
      <c r="A21" s="1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00"/>
      <c r="AM21" s="121">
        <v>21</v>
      </c>
    </row>
    <row r="22" spans="1:39">
      <c r="A22" s="13" t="s">
        <v>121</v>
      </c>
      <c r="B22" s="23"/>
      <c r="C22" s="23"/>
      <c r="D22" s="23"/>
      <c r="E22" s="23"/>
      <c r="F22" s="21"/>
      <c r="G22" s="33" t="str">
        <f ca="1">VLOOKUP($AC$2,実績,5,0)</f>
        <v>山本徹氏（富山県議会議長）全国都道府県議会議長会会長就任祝賀会会費戻入　※開催中止のため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91" t="str">
        <f ca="1">VLOOKUP($AC$2,実績,6,0)</f>
        <v>会議・懇談会費</v>
      </c>
      <c r="AE22" s="91"/>
      <c r="AF22" s="91"/>
      <c r="AG22" s="91"/>
      <c r="AH22" s="91"/>
      <c r="AI22" s="101"/>
      <c r="AM22" s="122">
        <v>22</v>
      </c>
    </row>
    <row r="23" spans="1:39">
      <c r="A23" s="14"/>
      <c r="B23" s="24"/>
      <c r="C23" s="24"/>
      <c r="D23" s="24"/>
      <c r="E23" s="24"/>
      <c r="F23" s="21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91"/>
      <c r="AE23" s="91"/>
      <c r="AF23" s="91"/>
      <c r="AG23" s="91"/>
      <c r="AH23" s="91"/>
      <c r="AI23" s="101"/>
      <c r="AM23" s="121">
        <v>23</v>
      </c>
    </row>
    <row r="24" spans="1:39">
      <c r="A24" s="14"/>
      <c r="B24" s="24"/>
      <c r="C24" s="24"/>
      <c r="D24" s="24"/>
      <c r="E24" s="24"/>
      <c r="F24" s="21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92" t="str">
        <f ca="1">VLOOKUP($AC$2,実績,7,0)</f>
        <v>(会議・懇談会費)</v>
      </c>
      <c r="AE24" s="92"/>
      <c r="AF24" s="92"/>
      <c r="AG24" s="92"/>
      <c r="AH24" s="92"/>
      <c r="AI24" s="102"/>
      <c r="AM24" s="122">
        <v>24</v>
      </c>
    </row>
    <row r="25" spans="1:39">
      <c r="A25" s="14"/>
      <c r="B25" s="24"/>
      <c r="C25" s="24"/>
      <c r="D25" s="24"/>
      <c r="E25" s="24"/>
      <c r="F25" s="29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93"/>
      <c r="AE25" s="93"/>
      <c r="AF25" s="93"/>
      <c r="AG25" s="93"/>
      <c r="AH25" s="93"/>
      <c r="AI25" s="103"/>
      <c r="AM25" s="121">
        <v>25</v>
      </c>
    </row>
    <row r="26" spans="1:39" ht="11.25" customHeight="1">
      <c r="A26" s="14" t="s">
        <v>25</v>
      </c>
      <c r="B26" s="24"/>
      <c r="C26" s="24"/>
      <c r="D26" s="24"/>
      <c r="E26" s="24"/>
      <c r="F26" s="30"/>
      <c r="G26" s="35">
        <f ca="1">IF(VLOOKUP($AC$2,実績,8,0)="","",VLOOKUP($AC$2,実績,8,0))</f>
        <v>45124</v>
      </c>
      <c r="H26" s="35"/>
      <c r="I26" s="35"/>
      <c r="J26" s="35"/>
      <c r="K26" s="35"/>
      <c r="L26" s="35"/>
      <c r="M26" s="35"/>
      <c r="N26" s="35"/>
      <c r="O26" s="35"/>
      <c r="P26" s="53"/>
      <c r="Q26" s="54"/>
      <c r="R26" s="54"/>
      <c r="S26" s="61" t="str">
        <f ca="1">IF(VLOOKUP($AC$2,実績,10,0)="","",VLOOKUP($AC$2,実績,10,0))</f>
        <v/>
      </c>
      <c r="T26" s="61"/>
      <c r="U26" s="61"/>
      <c r="V26" s="68" t="str">
        <f ca="1">IF(VLOOKUP($AC$2,実績,11,0)="","",VLOOKUP($AC$2,実績,11,0))</f>
        <v/>
      </c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104"/>
      <c r="AM26" s="122">
        <v>26</v>
      </c>
    </row>
    <row r="27" spans="1:39" ht="11.25" customHeight="1">
      <c r="A27" s="14"/>
      <c r="B27" s="24"/>
      <c r="C27" s="24"/>
      <c r="D27" s="24"/>
      <c r="E27" s="24"/>
      <c r="F27" s="21"/>
      <c r="G27" s="35"/>
      <c r="H27" s="35"/>
      <c r="I27" s="35"/>
      <c r="J27" s="35"/>
      <c r="K27" s="35"/>
      <c r="L27" s="35"/>
      <c r="M27" s="35"/>
      <c r="N27" s="35"/>
      <c r="O27" s="35"/>
      <c r="P27" s="54"/>
      <c r="Q27" s="54"/>
      <c r="R27" s="54"/>
      <c r="S27" s="62"/>
      <c r="T27" s="62"/>
      <c r="U27" s="62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105"/>
      <c r="AM27" s="121">
        <v>27</v>
      </c>
    </row>
    <row r="28" spans="1:39" ht="11.25" customHeight="1">
      <c r="A28" s="14"/>
      <c r="B28" s="24"/>
      <c r="C28" s="24"/>
      <c r="D28" s="24"/>
      <c r="E28" s="24"/>
      <c r="F28" s="29"/>
      <c r="G28" s="35"/>
      <c r="H28" s="35"/>
      <c r="I28" s="35"/>
      <c r="J28" s="35"/>
      <c r="K28" s="35"/>
      <c r="L28" s="35"/>
      <c r="M28" s="35"/>
      <c r="N28" s="35"/>
      <c r="O28" s="35"/>
      <c r="P28" s="54"/>
      <c r="Q28" s="54"/>
      <c r="R28" s="54"/>
      <c r="S28" s="63"/>
      <c r="T28" s="63"/>
      <c r="U28" s="63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106"/>
      <c r="AM28" s="122">
        <v>28</v>
      </c>
    </row>
    <row r="29" spans="1:39">
      <c r="A29" s="14" t="s">
        <v>124</v>
      </c>
      <c r="B29" s="24"/>
      <c r="C29" s="24"/>
      <c r="D29" s="24"/>
      <c r="E29" s="24"/>
      <c r="F29" s="30"/>
      <c r="G29" s="36" t="str">
        <f ca="1">IF(VLOOKUP($AC$2,実績,12,0)="","",VLOOKUP($AC$2,実績,12,0))</f>
        <v>ホテルニューオータニ高岡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0"/>
      <c r="AE29" s="30"/>
      <c r="AF29" s="30"/>
      <c r="AG29" s="30"/>
      <c r="AH29" s="30"/>
      <c r="AI29" s="107"/>
      <c r="AM29" s="121">
        <v>29</v>
      </c>
    </row>
    <row r="30" spans="1:39">
      <c r="A30" s="14"/>
      <c r="B30" s="24"/>
      <c r="C30" s="24"/>
      <c r="D30" s="24"/>
      <c r="E30" s="24"/>
      <c r="F30" s="21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21"/>
      <c r="AE30" s="21"/>
      <c r="AF30" s="21"/>
      <c r="AG30" s="21"/>
      <c r="AH30" s="21"/>
      <c r="AI30" s="100"/>
      <c r="AM30" s="122">
        <v>30</v>
      </c>
    </row>
    <row r="31" spans="1:39">
      <c r="A31" s="14"/>
      <c r="B31" s="24"/>
      <c r="C31" s="24"/>
      <c r="D31" s="24"/>
      <c r="E31" s="24"/>
      <c r="F31" s="29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9"/>
      <c r="AE31" s="29"/>
      <c r="AF31" s="29"/>
      <c r="AG31" s="29"/>
      <c r="AH31" s="29"/>
      <c r="AI31" s="108"/>
      <c r="AM31" s="121">
        <v>31</v>
      </c>
    </row>
    <row r="32" spans="1:39" ht="11.25" customHeight="1">
      <c r="A32" s="14" t="s">
        <v>97</v>
      </c>
      <c r="B32" s="24"/>
      <c r="C32" s="24"/>
      <c r="D32" s="24"/>
      <c r="E32" s="24"/>
      <c r="F32" s="30"/>
      <c r="G32" s="36" t="str">
        <f ca="1">IF(VLOOKUP($AC$2,実績,13,0)="","",VLOOKUP($AC$2,実績,13,0))</f>
        <v>市長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0"/>
      <c r="AE32" s="30"/>
      <c r="AF32" s="30"/>
      <c r="AG32" s="30"/>
      <c r="AH32" s="30"/>
      <c r="AI32" s="107"/>
      <c r="AM32" s="122">
        <v>32</v>
      </c>
    </row>
    <row r="33" spans="1:39" ht="11.25" customHeight="1">
      <c r="A33" s="14"/>
      <c r="B33" s="24"/>
      <c r="C33" s="24"/>
      <c r="D33" s="24"/>
      <c r="E33" s="24"/>
      <c r="F33" s="21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21"/>
      <c r="AE33" s="21"/>
      <c r="AF33" s="21"/>
      <c r="AG33" s="21"/>
      <c r="AH33" s="21"/>
      <c r="AI33" s="100"/>
      <c r="AM33" s="121">
        <v>33</v>
      </c>
    </row>
    <row r="34" spans="1:39" ht="11.25" customHeight="1">
      <c r="A34" s="14"/>
      <c r="B34" s="24"/>
      <c r="C34" s="24"/>
      <c r="D34" s="24"/>
      <c r="E34" s="24"/>
      <c r="F34" s="29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29"/>
      <c r="AE34" s="29"/>
      <c r="AF34" s="29"/>
      <c r="AG34" s="29"/>
      <c r="AH34" s="29"/>
      <c r="AI34" s="108"/>
      <c r="AM34" s="122">
        <v>34</v>
      </c>
    </row>
    <row r="35" spans="1:39">
      <c r="A35" s="14" t="s">
        <v>106</v>
      </c>
      <c r="B35" s="24"/>
      <c r="C35" s="24"/>
      <c r="D35" s="24"/>
      <c r="E35" s="24"/>
      <c r="F35" s="30"/>
      <c r="G35" s="36" t="str">
        <f ca="1">IF(VLOOKUP($AC$2,実績,14,0)="","",VLOOKUP($AC$2,実績,14,0))</f>
        <v/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24" t="s">
        <v>55</v>
      </c>
      <c r="V35" s="24"/>
      <c r="W35" s="24"/>
      <c r="X35" s="24"/>
      <c r="Y35" s="24"/>
      <c r="Z35" s="30"/>
      <c r="AA35" s="86">
        <f ca="1">IF(VLOOKUP($AC$2,実績,16,0)="","",VLOOKUP($AC$2,実績,16,0))</f>
        <v>-15000</v>
      </c>
      <c r="AB35" s="86"/>
      <c r="AC35" s="86"/>
      <c r="AD35" s="86"/>
      <c r="AE35" s="86"/>
      <c r="AF35" s="86"/>
      <c r="AG35" s="86"/>
      <c r="AH35" s="86"/>
      <c r="AI35" s="109"/>
      <c r="AM35" s="121">
        <v>35</v>
      </c>
    </row>
    <row r="36" spans="1:39">
      <c r="A36" s="14"/>
      <c r="B36" s="24"/>
      <c r="C36" s="24"/>
      <c r="D36" s="24"/>
      <c r="E36" s="24"/>
      <c r="F36" s="21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24"/>
      <c r="V36" s="24"/>
      <c r="W36" s="24"/>
      <c r="X36" s="24"/>
      <c r="Y36" s="24"/>
      <c r="Z36" s="21"/>
      <c r="AA36" s="86"/>
      <c r="AB36" s="86"/>
      <c r="AC36" s="86"/>
      <c r="AD36" s="86"/>
      <c r="AE36" s="86"/>
      <c r="AF36" s="86"/>
      <c r="AG36" s="86"/>
      <c r="AH36" s="86"/>
      <c r="AI36" s="109"/>
      <c r="AM36" s="122">
        <v>36</v>
      </c>
    </row>
    <row r="37" spans="1:39">
      <c r="A37" s="14"/>
      <c r="B37" s="24"/>
      <c r="C37" s="24"/>
      <c r="D37" s="24"/>
      <c r="E37" s="24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24"/>
      <c r="V37" s="24"/>
      <c r="W37" s="24"/>
      <c r="X37" s="24"/>
      <c r="Y37" s="24"/>
      <c r="Z37" s="29"/>
      <c r="AA37" s="86"/>
      <c r="AB37" s="86"/>
      <c r="AC37" s="86"/>
      <c r="AD37" s="86"/>
      <c r="AE37" s="86"/>
      <c r="AF37" s="86"/>
      <c r="AG37" s="86"/>
      <c r="AH37" s="86"/>
      <c r="AI37" s="109"/>
      <c r="AM37" s="121">
        <v>37</v>
      </c>
    </row>
    <row r="38" spans="1:39">
      <c r="A38" s="12" t="s">
        <v>89</v>
      </c>
      <c r="B38" s="22"/>
      <c r="C38" s="22"/>
      <c r="D38" s="22"/>
      <c r="E38" s="22"/>
      <c r="F38" s="22"/>
      <c r="G38" s="22"/>
      <c r="H38" s="22"/>
      <c r="I38" s="22"/>
      <c r="J38" s="22"/>
      <c r="K38" s="26" t="s">
        <v>18</v>
      </c>
      <c r="L38" s="26"/>
      <c r="M38" s="26"/>
      <c r="N38" s="26"/>
      <c r="O38" s="30"/>
      <c r="P38" s="36" t="str">
        <f ca="1">IF(VLOOKUP($AC$2,実績,19,0)="","",VLOOKUP($AC$2,実績,19,0))</f>
        <v/>
      </c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110"/>
      <c r="AM38" s="122">
        <v>38</v>
      </c>
    </row>
    <row r="39" spans="1:39">
      <c r="A39" s="12"/>
      <c r="B39" s="22"/>
      <c r="C39" s="22"/>
      <c r="D39" s="22"/>
      <c r="E39" s="22"/>
      <c r="F39" s="22"/>
      <c r="G39" s="22"/>
      <c r="H39" s="22"/>
      <c r="I39" s="22"/>
      <c r="J39" s="22"/>
      <c r="K39" s="26"/>
      <c r="L39" s="26"/>
      <c r="M39" s="26"/>
      <c r="N39" s="26"/>
      <c r="O39" s="21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110"/>
      <c r="AM39" s="121">
        <v>39</v>
      </c>
    </row>
    <row r="40" spans="1:39">
      <c r="A40" s="12"/>
      <c r="B40" s="22"/>
      <c r="C40" s="22"/>
      <c r="D40" s="22"/>
      <c r="E40" s="22"/>
      <c r="F40" s="22"/>
      <c r="G40" s="22"/>
      <c r="H40" s="22"/>
      <c r="I40" s="22"/>
      <c r="J40" s="22"/>
      <c r="K40" s="26"/>
      <c r="L40" s="26"/>
      <c r="M40" s="26"/>
      <c r="N40" s="26"/>
      <c r="O40" s="29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110"/>
      <c r="AM40" s="122">
        <v>40</v>
      </c>
    </row>
    <row r="41" spans="1:39">
      <c r="A41" s="12"/>
      <c r="B41" s="22"/>
      <c r="C41" s="22"/>
      <c r="D41" s="22"/>
      <c r="E41" s="22"/>
      <c r="F41" s="22"/>
      <c r="G41" s="22"/>
      <c r="H41" s="22"/>
      <c r="I41" s="22"/>
      <c r="J41" s="22"/>
      <c r="K41" s="26" t="s">
        <v>5</v>
      </c>
      <c r="L41" s="26"/>
      <c r="M41" s="26"/>
      <c r="N41" s="26"/>
      <c r="O41" s="30"/>
      <c r="P41" s="36" t="str">
        <f ca="1">IF(VLOOKUP($AC$2,実績,18,0)="","",VLOOKUP($AC$2,実績,18,0))</f>
        <v/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110"/>
      <c r="AM41" s="121">
        <v>41</v>
      </c>
    </row>
    <row r="42" spans="1:39">
      <c r="A42" s="12"/>
      <c r="B42" s="22"/>
      <c r="C42" s="22"/>
      <c r="D42" s="22"/>
      <c r="E42" s="22"/>
      <c r="F42" s="22"/>
      <c r="G42" s="22"/>
      <c r="H42" s="22"/>
      <c r="I42" s="22"/>
      <c r="J42" s="22"/>
      <c r="K42" s="26"/>
      <c r="L42" s="26"/>
      <c r="M42" s="26"/>
      <c r="N42" s="26"/>
      <c r="O42" s="21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110"/>
      <c r="AM42" s="122">
        <v>42</v>
      </c>
    </row>
    <row r="43" spans="1:39">
      <c r="A43" s="12"/>
      <c r="B43" s="22"/>
      <c r="C43" s="22"/>
      <c r="D43" s="22"/>
      <c r="E43" s="22"/>
      <c r="F43" s="22"/>
      <c r="G43" s="22"/>
      <c r="H43" s="22"/>
      <c r="I43" s="22"/>
      <c r="J43" s="22"/>
      <c r="K43" s="26"/>
      <c r="L43" s="26"/>
      <c r="M43" s="26"/>
      <c r="N43" s="26"/>
      <c r="O43" s="29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110"/>
      <c r="AM43" s="121">
        <v>43</v>
      </c>
    </row>
    <row r="44" spans="1:39">
      <c r="A44" s="1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100"/>
      <c r="AM44" s="122">
        <v>44</v>
      </c>
    </row>
    <row r="45" spans="1:39" ht="11.25">
      <c r="A45" s="1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100"/>
      <c r="AM45" s="121">
        <v>45</v>
      </c>
    </row>
    <row r="46" spans="1:39" ht="5.0999999999999996" customHeight="1">
      <c r="A46" s="10"/>
      <c r="B46" s="20"/>
      <c r="C46" s="20"/>
      <c r="D46" s="20"/>
      <c r="E46" s="20"/>
      <c r="F46" s="20"/>
      <c r="G46" s="20"/>
      <c r="H46" s="20"/>
      <c r="I46" s="20"/>
      <c r="J46" s="20"/>
      <c r="K46" s="49"/>
      <c r="L46" s="49"/>
      <c r="M46" s="49"/>
      <c r="N46" s="49"/>
      <c r="O46" s="49"/>
      <c r="P46" s="49"/>
      <c r="Q46" s="20"/>
      <c r="R46" s="20"/>
      <c r="S46" s="20"/>
      <c r="T46" s="20"/>
      <c r="U46" s="20"/>
      <c r="V46" s="20"/>
      <c r="W46" s="20"/>
      <c r="X46" s="20"/>
      <c r="Y46" s="20"/>
      <c r="Z46" s="80" t="s">
        <v>104</v>
      </c>
      <c r="AA46" s="87"/>
      <c r="AB46" s="87"/>
      <c r="AC46" s="87"/>
      <c r="AD46" s="94"/>
      <c r="AE46" s="80" t="s">
        <v>107</v>
      </c>
      <c r="AF46" s="87"/>
      <c r="AG46" s="87"/>
      <c r="AH46" s="87"/>
      <c r="AI46" s="111"/>
      <c r="AM46" s="122">
        <v>46</v>
      </c>
    </row>
    <row r="47" spans="1:39" ht="11.25" customHeight="1">
      <c r="A47" s="11"/>
      <c r="B47" s="21"/>
      <c r="C47" s="21"/>
      <c r="D47" s="21"/>
      <c r="E47" s="21"/>
      <c r="F47" s="21"/>
      <c r="G47" s="21"/>
      <c r="H47" s="21"/>
      <c r="I47" s="21"/>
      <c r="J47" s="21"/>
      <c r="K47" s="27" t="s">
        <v>49</v>
      </c>
      <c r="L47" s="27"/>
      <c r="M47" s="27"/>
      <c r="N47" s="27"/>
      <c r="O47" s="27"/>
      <c r="P47" s="27"/>
      <c r="Q47" s="21"/>
      <c r="R47" s="21"/>
      <c r="S47" s="21"/>
      <c r="T47" s="21"/>
      <c r="U47" s="21"/>
      <c r="V47" s="21"/>
      <c r="W47" s="21"/>
      <c r="X47" s="21"/>
      <c r="Y47" s="21"/>
      <c r="Z47" s="81"/>
      <c r="AA47" s="27"/>
      <c r="AB47" s="27"/>
      <c r="AC47" s="27"/>
      <c r="AD47" s="95"/>
      <c r="AE47" s="81"/>
      <c r="AF47" s="27"/>
      <c r="AG47" s="27"/>
      <c r="AH47" s="27"/>
      <c r="AI47" s="112"/>
      <c r="AM47" s="121">
        <v>47</v>
      </c>
    </row>
    <row r="48" spans="1:39">
      <c r="A48" s="11"/>
      <c r="B48" s="21"/>
      <c r="C48" s="21"/>
      <c r="D48" s="21"/>
      <c r="E48" s="21"/>
      <c r="F48" s="21"/>
      <c r="G48" s="21"/>
      <c r="H48" s="21"/>
      <c r="I48" s="21"/>
      <c r="J48" s="21"/>
      <c r="K48" s="27"/>
      <c r="L48" s="27"/>
      <c r="M48" s="27"/>
      <c r="N48" s="27"/>
      <c r="O48" s="27"/>
      <c r="P48" s="27"/>
      <c r="Q48" s="21"/>
      <c r="R48" s="21"/>
      <c r="S48" s="21"/>
      <c r="T48" s="21"/>
      <c r="U48" s="21"/>
      <c r="V48" s="21"/>
      <c r="W48" s="21"/>
      <c r="X48" s="21"/>
      <c r="Y48" s="21"/>
      <c r="Z48" s="82" t="s">
        <v>92</v>
      </c>
      <c r="AA48" s="88"/>
      <c r="AB48" s="88"/>
      <c r="AC48" s="88"/>
      <c r="AD48" s="96"/>
      <c r="AE48" s="82" t="s">
        <v>92</v>
      </c>
      <c r="AF48" s="88"/>
      <c r="AG48" s="88"/>
      <c r="AH48" s="88"/>
      <c r="AI48" s="113"/>
      <c r="AM48" s="122">
        <v>48</v>
      </c>
    </row>
    <row r="49" spans="1:39" ht="11.25" customHeight="1">
      <c r="A49" s="11"/>
      <c r="B49" s="21"/>
      <c r="C49" s="21"/>
      <c r="D49" s="21"/>
      <c r="E49" s="21"/>
      <c r="F49" s="31"/>
      <c r="G49" s="37"/>
      <c r="H49" s="44">
        <f ca="1">IF(VLOOKUP($AC$2,実績,20,0)="","",VLOOKUP($AC$2,実績,20,0))</f>
        <v>-15000</v>
      </c>
      <c r="I49" s="44"/>
      <c r="J49" s="44"/>
      <c r="K49" s="44"/>
      <c r="L49" s="44"/>
      <c r="M49" s="44"/>
      <c r="N49" s="44"/>
      <c r="O49" s="44"/>
      <c r="P49" s="44"/>
      <c r="Q49" s="44"/>
      <c r="R49" s="55"/>
      <c r="S49" s="64" t="s">
        <v>118</v>
      </c>
      <c r="T49" s="65"/>
      <c r="U49" s="67"/>
      <c r="V49" s="21"/>
      <c r="W49" s="21"/>
      <c r="X49" s="21"/>
      <c r="Y49" s="21"/>
      <c r="Z49" s="83"/>
      <c r="AA49" s="83"/>
      <c r="AB49" s="83"/>
      <c r="AC49" s="83"/>
      <c r="AD49" s="83"/>
      <c r="AE49" s="83"/>
      <c r="AF49" s="83"/>
      <c r="AG49" s="83"/>
      <c r="AH49" s="83"/>
      <c r="AI49" s="114"/>
      <c r="AM49" s="121">
        <v>49</v>
      </c>
    </row>
    <row r="50" spans="1:39" ht="11.25" customHeight="1">
      <c r="A50" s="11"/>
      <c r="B50" s="21"/>
      <c r="C50" s="21"/>
      <c r="D50" s="21"/>
      <c r="E50" s="21"/>
      <c r="F50" s="31"/>
      <c r="G50" s="38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56"/>
      <c r="S50" s="64"/>
      <c r="T50" s="65"/>
      <c r="U50" s="67"/>
      <c r="V50" s="21"/>
      <c r="W50" s="21"/>
      <c r="X50" s="21"/>
      <c r="Y50" s="21"/>
      <c r="Z50" s="84"/>
      <c r="AA50" s="84"/>
      <c r="AB50" s="84"/>
      <c r="AC50" s="84"/>
      <c r="AD50" s="84"/>
      <c r="AE50" s="84"/>
      <c r="AF50" s="84"/>
      <c r="AG50" s="84"/>
      <c r="AH50" s="84"/>
      <c r="AI50" s="115"/>
      <c r="AM50" s="122">
        <v>50</v>
      </c>
    </row>
    <row r="51" spans="1:39" ht="11.25" customHeight="1">
      <c r="A51" s="11"/>
      <c r="B51" s="21"/>
      <c r="C51" s="21"/>
      <c r="D51" s="21"/>
      <c r="E51" s="21"/>
      <c r="F51" s="31"/>
      <c r="G51" s="39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57"/>
      <c r="S51" s="64"/>
      <c r="T51" s="65"/>
      <c r="U51" s="67"/>
      <c r="V51" s="21"/>
      <c r="W51" s="21"/>
      <c r="X51" s="21"/>
      <c r="Y51" s="21"/>
      <c r="Z51" s="84"/>
      <c r="AA51" s="84"/>
      <c r="AB51" s="84"/>
      <c r="AC51" s="84"/>
      <c r="AD51" s="84"/>
      <c r="AE51" s="84"/>
      <c r="AF51" s="84"/>
      <c r="AG51" s="84"/>
      <c r="AH51" s="84"/>
      <c r="AI51" s="115"/>
      <c r="AM51" s="121">
        <v>51</v>
      </c>
    </row>
    <row r="52" spans="1:39">
      <c r="A52" s="1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84"/>
      <c r="AA52" s="84"/>
      <c r="AB52" s="84"/>
      <c r="AC52" s="84"/>
      <c r="AD52" s="84"/>
      <c r="AE52" s="84"/>
      <c r="AF52" s="84"/>
      <c r="AG52" s="84"/>
      <c r="AH52" s="84"/>
      <c r="AI52" s="115"/>
      <c r="AM52" s="122">
        <v>52</v>
      </c>
    </row>
    <row r="53" spans="1:39">
      <c r="A53" s="1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84"/>
      <c r="AA53" s="84"/>
      <c r="AB53" s="84"/>
      <c r="AC53" s="84"/>
      <c r="AD53" s="84"/>
      <c r="AE53" s="84"/>
      <c r="AF53" s="84"/>
      <c r="AG53" s="84"/>
      <c r="AH53" s="84"/>
      <c r="AI53" s="115"/>
      <c r="AM53" s="121">
        <v>53</v>
      </c>
    </row>
    <row r="54" spans="1:39">
      <c r="A54" s="1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85"/>
      <c r="AA54" s="85"/>
      <c r="AB54" s="85"/>
      <c r="AC54" s="85"/>
      <c r="AD54" s="85"/>
      <c r="AE54" s="85"/>
      <c r="AF54" s="85"/>
      <c r="AG54" s="85"/>
      <c r="AH54" s="85"/>
      <c r="AI54" s="116"/>
      <c r="AM54" s="122">
        <v>54</v>
      </c>
    </row>
    <row r="55" spans="1:39" ht="11.25" customHeight="1">
      <c r="A55" s="15" t="s">
        <v>10</v>
      </c>
      <c r="B55" s="25"/>
      <c r="C55" s="25"/>
      <c r="D55" s="25"/>
      <c r="E55" s="25"/>
      <c r="F55" s="29"/>
      <c r="G55" s="40" t="str">
        <f ca="1">VLOOKUP($AC$2,実績,21,0)</f>
        <v>現金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117"/>
      <c r="AM55" s="121">
        <v>55</v>
      </c>
    </row>
    <row r="56" spans="1:39" ht="11.25" customHeight="1">
      <c r="A56" s="16"/>
      <c r="B56" s="26"/>
      <c r="C56" s="26"/>
      <c r="D56" s="26"/>
      <c r="E56" s="26"/>
      <c r="F56" s="3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118"/>
      <c r="AM56" s="122">
        <v>56</v>
      </c>
    </row>
    <row r="57" spans="1:39" ht="11.25" customHeight="1">
      <c r="A57" s="16"/>
      <c r="B57" s="26"/>
      <c r="C57" s="26"/>
      <c r="D57" s="26"/>
      <c r="E57" s="26"/>
      <c r="F57" s="32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118"/>
      <c r="AM57" s="121">
        <v>57</v>
      </c>
    </row>
    <row r="58" spans="1:39" ht="11.25" customHeight="1">
      <c r="A58" s="16" t="s">
        <v>11</v>
      </c>
      <c r="B58" s="26"/>
      <c r="C58" s="26"/>
      <c r="D58" s="26"/>
      <c r="E58" s="26"/>
      <c r="F58" s="32"/>
      <c r="G58" s="42">
        <f ca="1">VLOOKUP($AC$2,実績,22,0)</f>
        <v>45125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119"/>
      <c r="AM58" s="122">
        <v>58</v>
      </c>
    </row>
    <row r="59" spans="1:39" ht="11.25" customHeight="1">
      <c r="A59" s="16"/>
      <c r="B59" s="26"/>
      <c r="C59" s="26"/>
      <c r="D59" s="26"/>
      <c r="E59" s="26"/>
      <c r="F59" s="3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119"/>
      <c r="AM59" s="121">
        <v>59</v>
      </c>
    </row>
    <row r="60" spans="1:39" ht="11.25" customHeight="1">
      <c r="A60" s="16"/>
      <c r="B60" s="26"/>
      <c r="C60" s="26"/>
      <c r="D60" s="26"/>
      <c r="E60" s="26"/>
      <c r="F60" s="3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119"/>
      <c r="AM60" s="122">
        <v>60</v>
      </c>
    </row>
    <row r="61" spans="1:39" ht="11.25" customHeight="1">
      <c r="A61" s="17" t="s">
        <v>30</v>
      </c>
      <c r="B61" s="27"/>
      <c r="C61" s="27"/>
      <c r="D61" s="27"/>
      <c r="E61" s="27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100"/>
      <c r="AM61" s="121">
        <v>61</v>
      </c>
    </row>
    <row r="62" spans="1:39" ht="11.25" customHeight="1">
      <c r="A62" s="17"/>
      <c r="B62" s="27"/>
      <c r="C62" s="27"/>
      <c r="D62" s="27"/>
      <c r="E62" s="27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100"/>
      <c r="AM62" s="122">
        <v>62</v>
      </c>
    </row>
    <row r="63" spans="1:39" ht="13.5" customHeight="1">
      <c r="A63" s="17"/>
      <c r="B63" s="27"/>
      <c r="C63" s="27"/>
      <c r="D63" s="27"/>
      <c r="E63" s="27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100"/>
      <c r="AM63" s="121">
        <v>63</v>
      </c>
    </row>
    <row r="64" spans="1:39" ht="13.5" customHeight="1">
      <c r="A64" s="1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100"/>
      <c r="AM64" s="122">
        <v>64</v>
      </c>
    </row>
    <row r="65" spans="1:39" ht="13.5" customHeight="1">
      <c r="A65" s="1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100"/>
      <c r="AM65" s="121">
        <v>65</v>
      </c>
    </row>
    <row r="66" spans="1:39" ht="14.25" customHeight="1">
      <c r="A66" s="1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120"/>
      <c r="AM66" s="122">
        <v>66</v>
      </c>
    </row>
    <row r="67" spans="1:39">
      <c r="AM67" s="121">
        <v>67</v>
      </c>
    </row>
    <row r="68" spans="1:39">
      <c r="AM68" s="122">
        <v>68</v>
      </c>
    </row>
    <row r="69" spans="1:39">
      <c r="AM69" s="121">
        <v>69</v>
      </c>
    </row>
    <row r="70" spans="1:39">
      <c r="AM70" s="122">
        <v>70</v>
      </c>
    </row>
    <row r="71" spans="1:39">
      <c r="AM71" s="121">
        <v>71</v>
      </c>
    </row>
    <row r="72" spans="1:39">
      <c r="AM72" s="122">
        <v>72</v>
      </c>
    </row>
    <row r="73" spans="1:39">
      <c r="AM73" s="121">
        <v>73</v>
      </c>
    </row>
    <row r="74" spans="1:39">
      <c r="AM74" s="122">
        <v>74</v>
      </c>
    </row>
    <row r="75" spans="1:39">
      <c r="AM75" s="121">
        <v>75</v>
      </c>
    </row>
    <row r="76" spans="1:39">
      <c r="AM76" s="122">
        <v>76</v>
      </c>
    </row>
    <row r="77" spans="1:39">
      <c r="AM77" s="121">
        <v>77</v>
      </c>
    </row>
    <row r="78" spans="1:39">
      <c r="AM78" s="122">
        <v>78</v>
      </c>
    </row>
    <row r="79" spans="1:39">
      <c r="AM79" s="121">
        <v>79</v>
      </c>
    </row>
    <row r="80" spans="1:39">
      <c r="AM80" s="122">
        <v>80</v>
      </c>
    </row>
    <row r="81" spans="39:39">
      <c r="AM81" s="121">
        <v>81</v>
      </c>
    </row>
    <row r="82" spans="39:39">
      <c r="AM82" s="122">
        <v>82</v>
      </c>
    </row>
    <row r="83" spans="39:39">
      <c r="AM83" s="121">
        <v>83</v>
      </c>
    </row>
    <row r="84" spans="39:39">
      <c r="AM84" s="122">
        <v>84</v>
      </c>
    </row>
    <row r="85" spans="39:39">
      <c r="AM85" s="121">
        <v>85</v>
      </c>
    </row>
    <row r="86" spans="39:39">
      <c r="AM86" s="122">
        <v>86</v>
      </c>
    </row>
    <row r="87" spans="39:39">
      <c r="AM87" s="121">
        <v>87</v>
      </c>
    </row>
    <row r="88" spans="39:39">
      <c r="AM88" s="122">
        <v>88</v>
      </c>
    </row>
    <row r="89" spans="39:39">
      <c r="AM89" s="121">
        <v>89</v>
      </c>
    </row>
    <row r="90" spans="39:39">
      <c r="AM90" s="122">
        <v>90</v>
      </c>
    </row>
    <row r="91" spans="39:39">
      <c r="AM91" s="121">
        <v>91</v>
      </c>
    </row>
    <row r="92" spans="39:39">
      <c r="AM92" s="122">
        <v>92</v>
      </c>
    </row>
    <row r="93" spans="39:39">
      <c r="AM93" s="121">
        <v>93</v>
      </c>
    </row>
    <row r="94" spans="39:39">
      <c r="AM94" s="122">
        <v>94</v>
      </c>
    </row>
    <row r="95" spans="39:39">
      <c r="AM95" s="121">
        <v>95</v>
      </c>
    </row>
    <row r="96" spans="39:39">
      <c r="AM96" s="122">
        <v>96</v>
      </c>
    </row>
    <row r="97" spans="39:39">
      <c r="AM97" s="121">
        <v>97</v>
      </c>
    </row>
    <row r="98" spans="39:39">
      <c r="AM98" s="122">
        <v>98</v>
      </c>
    </row>
    <row r="99" spans="39:39">
      <c r="AM99" s="121">
        <v>99</v>
      </c>
    </row>
    <row r="100" spans="39:39">
      <c r="AM100" s="122">
        <v>100</v>
      </c>
    </row>
    <row r="101" spans="39:39">
      <c r="AM101" s="121">
        <v>101</v>
      </c>
    </row>
    <row r="102" spans="39:39">
      <c r="AM102" s="122">
        <v>102</v>
      </c>
    </row>
    <row r="103" spans="39:39">
      <c r="AM103" s="121">
        <v>103</v>
      </c>
    </row>
    <row r="104" spans="39:39">
      <c r="AM104" s="122">
        <v>104</v>
      </c>
    </row>
    <row r="105" spans="39:39">
      <c r="AM105" s="121">
        <v>105</v>
      </c>
    </row>
    <row r="106" spans="39:39">
      <c r="AM106" s="122">
        <v>106</v>
      </c>
    </row>
    <row r="107" spans="39:39">
      <c r="AM107" s="121">
        <v>107</v>
      </c>
    </row>
    <row r="108" spans="39:39">
      <c r="AM108" s="122">
        <v>108</v>
      </c>
    </row>
    <row r="109" spans="39:39">
      <c r="AM109" s="121">
        <v>109</v>
      </c>
    </row>
    <row r="110" spans="39:39">
      <c r="AM110" s="122">
        <v>110</v>
      </c>
    </row>
    <row r="111" spans="39:39">
      <c r="AM111" s="121">
        <v>111</v>
      </c>
    </row>
    <row r="112" spans="39:39">
      <c r="AM112" s="122">
        <v>112</v>
      </c>
    </row>
    <row r="113" spans="39:39">
      <c r="AM113" s="121">
        <v>113</v>
      </c>
    </row>
    <row r="114" spans="39:39">
      <c r="AM114" s="122">
        <v>114</v>
      </c>
    </row>
    <row r="115" spans="39:39">
      <c r="AM115" s="121">
        <v>115</v>
      </c>
    </row>
    <row r="116" spans="39:39">
      <c r="AM116" s="122">
        <v>116</v>
      </c>
    </row>
    <row r="117" spans="39:39">
      <c r="AM117" s="121">
        <v>117</v>
      </c>
    </row>
    <row r="118" spans="39:39">
      <c r="AM118" s="122">
        <v>118</v>
      </c>
    </row>
    <row r="119" spans="39:39">
      <c r="AM119" s="121">
        <v>119</v>
      </c>
    </row>
    <row r="120" spans="39:39">
      <c r="AM120" s="122">
        <v>120</v>
      </c>
    </row>
    <row r="121" spans="39:39">
      <c r="AM121" s="121">
        <v>121</v>
      </c>
    </row>
    <row r="122" spans="39:39">
      <c r="AM122" s="122">
        <v>122</v>
      </c>
    </row>
    <row r="123" spans="39:39">
      <c r="AM123" s="121">
        <v>123</v>
      </c>
    </row>
    <row r="124" spans="39:39">
      <c r="AM124" s="122">
        <v>124</v>
      </c>
    </row>
    <row r="125" spans="39:39">
      <c r="AM125" s="121">
        <v>125</v>
      </c>
    </row>
    <row r="126" spans="39:39">
      <c r="AM126" s="122">
        <v>126</v>
      </c>
    </row>
    <row r="127" spans="39:39">
      <c r="AM127" s="121">
        <v>127</v>
      </c>
    </row>
    <row r="128" spans="39:39">
      <c r="AM128" s="122">
        <v>128</v>
      </c>
    </row>
    <row r="129" spans="39:39">
      <c r="AM129" s="121">
        <v>129</v>
      </c>
    </row>
    <row r="130" spans="39:39">
      <c r="AM130" s="122">
        <v>130</v>
      </c>
    </row>
    <row r="131" spans="39:39">
      <c r="AM131" s="121">
        <v>131</v>
      </c>
    </row>
    <row r="132" spans="39:39">
      <c r="AM132" s="122">
        <v>132</v>
      </c>
    </row>
    <row r="133" spans="39:39">
      <c r="AM133" s="121">
        <v>133</v>
      </c>
    </row>
    <row r="134" spans="39:39">
      <c r="AM134" s="122">
        <v>134</v>
      </c>
    </row>
    <row r="135" spans="39:39">
      <c r="AM135" s="121">
        <v>135</v>
      </c>
    </row>
    <row r="136" spans="39:39">
      <c r="AM136" s="122">
        <v>136</v>
      </c>
    </row>
    <row r="137" spans="39:39">
      <c r="AM137" s="121">
        <v>137</v>
      </c>
    </row>
    <row r="138" spans="39:39">
      <c r="AM138" s="122">
        <v>138</v>
      </c>
    </row>
    <row r="139" spans="39:39">
      <c r="AM139" s="121">
        <v>139</v>
      </c>
    </row>
    <row r="140" spans="39:39">
      <c r="AM140" s="122">
        <v>140</v>
      </c>
    </row>
    <row r="141" spans="39:39">
      <c r="AM141" s="121">
        <v>141</v>
      </c>
    </row>
    <row r="142" spans="39:39">
      <c r="AM142" s="122">
        <v>142</v>
      </c>
    </row>
    <row r="143" spans="39:39">
      <c r="AM143" s="121">
        <v>143</v>
      </c>
    </row>
    <row r="144" spans="39:39">
      <c r="AM144" s="122">
        <v>144</v>
      </c>
    </row>
    <row r="145" spans="39:39">
      <c r="AM145" s="121">
        <v>145</v>
      </c>
    </row>
    <row r="146" spans="39:39">
      <c r="AM146" s="122">
        <v>146</v>
      </c>
    </row>
    <row r="147" spans="39:39">
      <c r="AM147" s="121">
        <v>147</v>
      </c>
    </row>
    <row r="148" spans="39:39">
      <c r="AM148" s="122">
        <v>148</v>
      </c>
    </row>
    <row r="149" spans="39:39">
      <c r="AM149" s="121">
        <v>149</v>
      </c>
    </row>
    <row r="150" spans="39:39">
      <c r="AM150" s="122">
        <v>150</v>
      </c>
    </row>
    <row r="151" spans="39:39">
      <c r="AM151" s="121">
        <v>151</v>
      </c>
    </row>
    <row r="152" spans="39:39">
      <c r="AM152" s="122">
        <v>152</v>
      </c>
    </row>
    <row r="153" spans="39:39">
      <c r="AM153" s="121">
        <v>153</v>
      </c>
    </row>
    <row r="154" spans="39:39">
      <c r="AM154" s="122">
        <v>154</v>
      </c>
    </row>
    <row r="155" spans="39:39">
      <c r="AM155" s="121">
        <v>155</v>
      </c>
    </row>
    <row r="156" spans="39:39">
      <c r="AM156" s="122">
        <v>156</v>
      </c>
    </row>
    <row r="157" spans="39:39">
      <c r="AM157" s="121">
        <v>157</v>
      </c>
    </row>
    <row r="158" spans="39:39">
      <c r="AM158" s="122">
        <v>158</v>
      </c>
    </row>
    <row r="159" spans="39:39">
      <c r="AM159" s="121">
        <v>159</v>
      </c>
    </row>
    <row r="160" spans="39:39">
      <c r="AM160" s="122">
        <v>160</v>
      </c>
    </row>
    <row r="161" spans="39:39">
      <c r="AM161" s="121">
        <v>161</v>
      </c>
    </row>
    <row r="162" spans="39:39">
      <c r="AM162" s="122">
        <v>162</v>
      </c>
    </row>
    <row r="163" spans="39:39">
      <c r="AM163" s="121">
        <v>163</v>
      </c>
    </row>
    <row r="164" spans="39:39">
      <c r="AM164" s="122">
        <v>164</v>
      </c>
    </row>
    <row r="165" spans="39:39">
      <c r="AM165" s="121">
        <v>165</v>
      </c>
    </row>
    <row r="166" spans="39:39">
      <c r="AM166" s="122">
        <v>166</v>
      </c>
    </row>
    <row r="167" spans="39:39">
      <c r="AM167" s="121">
        <v>167</v>
      </c>
    </row>
    <row r="168" spans="39:39">
      <c r="AM168" s="122">
        <v>168</v>
      </c>
    </row>
    <row r="169" spans="39:39">
      <c r="AM169" s="121">
        <v>169</v>
      </c>
    </row>
    <row r="170" spans="39:39">
      <c r="AM170" s="122">
        <v>170</v>
      </c>
    </row>
    <row r="171" spans="39:39">
      <c r="AM171" s="121">
        <v>171</v>
      </c>
    </row>
    <row r="172" spans="39:39">
      <c r="AM172" s="122">
        <v>172</v>
      </c>
    </row>
    <row r="173" spans="39:39">
      <c r="AM173" s="121">
        <v>173</v>
      </c>
    </row>
    <row r="174" spans="39:39">
      <c r="AM174" s="122">
        <v>174</v>
      </c>
    </row>
    <row r="175" spans="39:39">
      <c r="AM175" s="121">
        <v>175</v>
      </c>
    </row>
    <row r="176" spans="39:39">
      <c r="AM176" s="122">
        <v>176</v>
      </c>
    </row>
    <row r="177" spans="39:39">
      <c r="AM177" s="121">
        <v>177</v>
      </c>
    </row>
    <row r="178" spans="39:39">
      <c r="AM178" s="122">
        <v>178</v>
      </c>
    </row>
    <row r="179" spans="39:39">
      <c r="AM179" s="121">
        <v>179</v>
      </c>
    </row>
    <row r="180" spans="39:39">
      <c r="AM180" s="122">
        <v>180</v>
      </c>
    </row>
    <row r="181" spans="39:39">
      <c r="AM181" s="121">
        <v>181</v>
      </c>
    </row>
    <row r="182" spans="39:39">
      <c r="AM182" s="122">
        <v>182</v>
      </c>
    </row>
    <row r="183" spans="39:39">
      <c r="AM183" s="121">
        <v>183</v>
      </c>
    </row>
    <row r="184" spans="39:39">
      <c r="AM184" s="122">
        <v>184</v>
      </c>
    </row>
    <row r="185" spans="39:39">
      <c r="AM185" s="121">
        <v>185</v>
      </c>
    </row>
    <row r="186" spans="39:39">
      <c r="AM186" s="122">
        <v>186</v>
      </c>
    </row>
    <row r="187" spans="39:39">
      <c r="AM187" s="121">
        <v>187</v>
      </c>
    </row>
    <row r="188" spans="39:39">
      <c r="AM188" s="122">
        <v>188</v>
      </c>
    </row>
    <row r="189" spans="39:39">
      <c r="AM189" s="121">
        <v>189</v>
      </c>
    </row>
    <row r="190" spans="39:39">
      <c r="AM190" s="122">
        <v>190</v>
      </c>
    </row>
    <row r="191" spans="39:39">
      <c r="AM191" s="121">
        <v>191</v>
      </c>
    </row>
    <row r="192" spans="39:39">
      <c r="AM192" s="122">
        <v>192</v>
      </c>
    </row>
    <row r="193" spans="39:39">
      <c r="AM193" s="121">
        <v>193</v>
      </c>
    </row>
    <row r="194" spans="39:39">
      <c r="AM194" s="122">
        <v>194</v>
      </c>
    </row>
    <row r="195" spans="39:39">
      <c r="AM195" s="121">
        <v>195</v>
      </c>
    </row>
    <row r="196" spans="39:39">
      <c r="AM196" s="122">
        <v>196</v>
      </c>
    </row>
    <row r="197" spans="39:39">
      <c r="AM197" s="121">
        <v>197</v>
      </c>
    </row>
    <row r="198" spans="39:39">
      <c r="AM198" s="122">
        <v>198</v>
      </c>
    </row>
    <row r="199" spans="39:39">
      <c r="AM199" s="121">
        <v>199</v>
      </c>
    </row>
    <row r="200" spans="39:39">
      <c r="AM200" s="122">
        <v>200</v>
      </c>
    </row>
    <row r="201" spans="39:39">
      <c r="AM201" s="121">
        <v>201</v>
      </c>
    </row>
    <row r="202" spans="39:39">
      <c r="AM202" s="122">
        <v>202</v>
      </c>
    </row>
    <row r="203" spans="39:39">
      <c r="AM203" s="121">
        <v>203</v>
      </c>
    </row>
    <row r="204" spans="39:39">
      <c r="AM204" s="122">
        <v>204</v>
      </c>
    </row>
    <row r="205" spans="39:39">
      <c r="AM205" s="121">
        <v>205</v>
      </c>
    </row>
    <row r="206" spans="39:39">
      <c r="AM206" s="122">
        <v>206</v>
      </c>
    </row>
    <row r="207" spans="39:39">
      <c r="AM207" s="121">
        <v>207</v>
      </c>
    </row>
    <row r="208" spans="39:39">
      <c r="AM208" s="122">
        <v>208</v>
      </c>
    </row>
    <row r="209" spans="39:39">
      <c r="AM209" s="121">
        <v>209</v>
      </c>
    </row>
    <row r="210" spans="39:39">
      <c r="AM210" s="122">
        <v>210</v>
      </c>
    </row>
    <row r="211" spans="39:39">
      <c r="AM211" s="121">
        <v>211</v>
      </c>
    </row>
    <row r="212" spans="39:39">
      <c r="AM212" s="122">
        <v>212</v>
      </c>
    </row>
    <row r="213" spans="39:39">
      <c r="AM213" s="121">
        <v>213</v>
      </c>
    </row>
    <row r="214" spans="39:39">
      <c r="AM214" s="122">
        <v>214</v>
      </c>
    </row>
    <row r="215" spans="39:39">
      <c r="AM215" s="121">
        <v>215</v>
      </c>
    </row>
    <row r="216" spans="39:39">
      <c r="AM216" s="122">
        <v>216</v>
      </c>
    </row>
    <row r="217" spans="39:39">
      <c r="AM217" s="121">
        <v>217</v>
      </c>
    </row>
    <row r="218" spans="39:39">
      <c r="AM218" s="122">
        <v>218</v>
      </c>
    </row>
    <row r="219" spans="39:39">
      <c r="AM219" s="121">
        <v>219</v>
      </c>
    </row>
    <row r="220" spans="39:39">
      <c r="AM220" s="122">
        <v>220</v>
      </c>
    </row>
    <row r="221" spans="39:39">
      <c r="AM221" s="121">
        <v>221</v>
      </c>
    </row>
    <row r="222" spans="39:39">
      <c r="AM222" s="122">
        <v>222</v>
      </c>
    </row>
    <row r="223" spans="39:39">
      <c r="AM223" s="121">
        <v>223</v>
      </c>
    </row>
    <row r="224" spans="39:39">
      <c r="AM224" s="122">
        <v>224</v>
      </c>
    </row>
    <row r="225" spans="39:39">
      <c r="AM225" s="121">
        <v>225</v>
      </c>
    </row>
    <row r="226" spans="39:39">
      <c r="AM226" s="122">
        <v>226</v>
      </c>
    </row>
    <row r="227" spans="39:39">
      <c r="AM227" s="121">
        <v>227</v>
      </c>
    </row>
    <row r="228" spans="39:39">
      <c r="AM228" s="122">
        <v>228</v>
      </c>
    </row>
    <row r="229" spans="39:39">
      <c r="AM229" s="121">
        <v>229</v>
      </c>
    </row>
    <row r="230" spans="39:39">
      <c r="AM230" s="122">
        <v>230</v>
      </c>
    </row>
    <row r="231" spans="39:39">
      <c r="AM231" s="121">
        <v>231</v>
      </c>
    </row>
    <row r="232" spans="39:39">
      <c r="AM232" s="122">
        <v>232</v>
      </c>
    </row>
    <row r="233" spans="39:39">
      <c r="AM233" s="121">
        <v>233</v>
      </c>
    </row>
    <row r="234" spans="39:39">
      <c r="AM234" s="122">
        <v>234</v>
      </c>
    </row>
    <row r="235" spans="39:39">
      <c r="AM235" s="121">
        <v>235</v>
      </c>
    </row>
    <row r="236" spans="39:39">
      <c r="AM236" s="122">
        <v>236</v>
      </c>
    </row>
    <row r="237" spans="39:39">
      <c r="AM237" s="121">
        <v>237</v>
      </c>
    </row>
    <row r="238" spans="39:39">
      <c r="AM238" s="122">
        <v>238</v>
      </c>
    </row>
    <row r="239" spans="39:39">
      <c r="AM239" s="121">
        <v>239</v>
      </c>
    </row>
    <row r="240" spans="39:39">
      <c r="AM240" s="122">
        <v>240</v>
      </c>
    </row>
    <row r="241" spans="39:39">
      <c r="AM241" s="121">
        <v>241</v>
      </c>
    </row>
    <row r="242" spans="39:39">
      <c r="AM242" s="122">
        <v>242</v>
      </c>
    </row>
    <row r="243" spans="39:39">
      <c r="AM243" s="121">
        <v>243</v>
      </c>
    </row>
    <row r="244" spans="39:39">
      <c r="AM244" s="122">
        <v>244</v>
      </c>
    </row>
    <row r="245" spans="39:39">
      <c r="AM245" s="121">
        <v>245</v>
      </c>
    </row>
    <row r="246" spans="39:39">
      <c r="AM246" s="122">
        <v>246</v>
      </c>
    </row>
    <row r="247" spans="39:39">
      <c r="AM247" s="121">
        <v>247</v>
      </c>
    </row>
    <row r="248" spans="39:39">
      <c r="AM248" s="122">
        <v>248</v>
      </c>
    </row>
    <row r="249" spans="39:39">
      <c r="AM249" s="121">
        <v>249</v>
      </c>
    </row>
    <row r="250" spans="39:39">
      <c r="AM250" s="122">
        <v>250</v>
      </c>
    </row>
    <row r="251" spans="39:39">
      <c r="AM251" s="121">
        <v>251</v>
      </c>
    </row>
    <row r="252" spans="39:39">
      <c r="AM252" s="122">
        <v>252</v>
      </c>
    </row>
    <row r="253" spans="39:39">
      <c r="AM253" s="121">
        <v>253</v>
      </c>
    </row>
    <row r="254" spans="39:39">
      <c r="AM254" s="122">
        <v>254</v>
      </c>
    </row>
    <row r="255" spans="39:39">
      <c r="AM255" s="121">
        <v>255</v>
      </c>
    </row>
    <row r="256" spans="39:39">
      <c r="AM256" s="122">
        <v>256</v>
      </c>
    </row>
    <row r="257" spans="39:39">
      <c r="AM257" s="121">
        <v>257</v>
      </c>
    </row>
    <row r="258" spans="39:39">
      <c r="AM258" s="122">
        <v>258</v>
      </c>
    </row>
    <row r="259" spans="39:39">
      <c r="AM259" s="121">
        <v>259</v>
      </c>
    </row>
    <row r="260" spans="39:39">
      <c r="AM260" s="122">
        <v>260</v>
      </c>
    </row>
    <row r="261" spans="39:39">
      <c r="AM261" s="121">
        <v>261</v>
      </c>
    </row>
    <row r="262" spans="39:39">
      <c r="AM262" s="122">
        <v>262</v>
      </c>
    </row>
    <row r="263" spans="39:39">
      <c r="AM263" s="121">
        <v>263</v>
      </c>
    </row>
    <row r="264" spans="39:39">
      <c r="AM264" s="122">
        <v>264</v>
      </c>
    </row>
    <row r="265" spans="39:39">
      <c r="AM265" s="121">
        <v>265</v>
      </c>
    </row>
    <row r="266" spans="39:39">
      <c r="AM266" s="122">
        <v>266</v>
      </c>
    </row>
    <row r="267" spans="39:39">
      <c r="AM267" s="121">
        <v>267</v>
      </c>
    </row>
    <row r="268" spans="39:39">
      <c r="AM268" s="122">
        <v>268</v>
      </c>
    </row>
    <row r="269" spans="39:39">
      <c r="AM269" s="121">
        <v>269</v>
      </c>
    </row>
    <row r="270" spans="39:39">
      <c r="AM270" s="122">
        <v>270</v>
      </c>
    </row>
    <row r="271" spans="39:39">
      <c r="AM271" s="121">
        <v>271</v>
      </c>
    </row>
    <row r="272" spans="39:39">
      <c r="AM272" s="122">
        <v>272</v>
      </c>
    </row>
    <row r="273" spans="39:39">
      <c r="AM273" s="121">
        <v>273</v>
      </c>
    </row>
    <row r="274" spans="39:39">
      <c r="AM274" s="122">
        <v>274</v>
      </c>
    </row>
    <row r="275" spans="39:39">
      <c r="AM275" s="121">
        <v>275</v>
      </c>
    </row>
    <row r="276" spans="39:39">
      <c r="AM276" s="122">
        <v>276</v>
      </c>
    </row>
    <row r="277" spans="39:39">
      <c r="AM277" s="121">
        <v>277</v>
      </c>
    </row>
    <row r="278" spans="39:39">
      <c r="AM278" s="122">
        <v>278</v>
      </c>
    </row>
    <row r="279" spans="39:39">
      <c r="AM279" s="121">
        <v>279</v>
      </c>
    </row>
    <row r="280" spans="39:39">
      <c r="AM280" s="122">
        <v>280</v>
      </c>
    </row>
    <row r="281" spans="39:39">
      <c r="AM281" s="121">
        <v>281</v>
      </c>
    </row>
    <row r="282" spans="39:39">
      <c r="AM282" s="122">
        <v>282</v>
      </c>
    </row>
    <row r="283" spans="39:39">
      <c r="AM283" s="121">
        <v>283</v>
      </c>
    </row>
    <row r="284" spans="39:39">
      <c r="AM284" s="122">
        <v>284</v>
      </c>
    </row>
    <row r="285" spans="39:39">
      <c r="AM285" s="121">
        <v>285</v>
      </c>
    </row>
    <row r="286" spans="39:39">
      <c r="AM286" s="122">
        <v>286</v>
      </c>
    </row>
    <row r="287" spans="39:39">
      <c r="AM287" s="121">
        <v>287</v>
      </c>
    </row>
    <row r="288" spans="39:39">
      <c r="AM288" s="122">
        <v>288</v>
      </c>
    </row>
    <row r="289" spans="39:39">
      <c r="AM289" s="121">
        <v>289</v>
      </c>
    </row>
    <row r="290" spans="39:39">
      <c r="AM290" s="122">
        <v>290</v>
      </c>
    </row>
    <row r="291" spans="39:39">
      <c r="AM291" s="121">
        <v>291</v>
      </c>
    </row>
    <row r="292" spans="39:39">
      <c r="AM292" s="122">
        <v>292</v>
      </c>
    </row>
    <row r="293" spans="39:39">
      <c r="AM293" s="121">
        <v>293</v>
      </c>
    </row>
    <row r="294" spans="39:39">
      <c r="AM294" s="122">
        <v>294</v>
      </c>
    </row>
    <row r="295" spans="39:39">
      <c r="AM295" s="121">
        <v>295</v>
      </c>
    </row>
    <row r="296" spans="39:39">
      <c r="AM296" s="122">
        <v>296</v>
      </c>
    </row>
    <row r="297" spans="39:39">
      <c r="AM297" s="121">
        <v>297</v>
      </c>
    </row>
    <row r="298" spans="39:39">
      <c r="AM298" s="122">
        <v>298</v>
      </c>
    </row>
    <row r="299" spans="39:39">
      <c r="AM299" s="121">
        <v>299</v>
      </c>
    </row>
    <row r="300" spans="39:39">
      <c r="AM300" s="122">
        <v>300</v>
      </c>
    </row>
    <row r="301" spans="39:39">
      <c r="AM301" s="121">
        <v>301</v>
      </c>
    </row>
    <row r="302" spans="39:39">
      <c r="AM302" s="122">
        <v>302</v>
      </c>
    </row>
    <row r="303" spans="39:39">
      <c r="AM303" s="121">
        <v>303</v>
      </c>
    </row>
    <row r="304" spans="39:39">
      <c r="AM304" s="122">
        <v>304</v>
      </c>
    </row>
    <row r="305" spans="39:39">
      <c r="AM305" s="121">
        <v>305</v>
      </c>
    </row>
    <row r="306" spans="39:39">
      <c r="AM306" s="122">
        <v>306</v>
      </c>
    </row>
    <row r="307" spans="39:39">
      <c r="AM307" s="121">
        <v>307</v>
      </c>
    </row>
    <row r="308" spans="39:39">
      <c r="AM308" s="122">
        <v>308</v>
      </c>
    </row>
    <row r="309" spans="39:39">
      <c r="AM309" s="121">
        <v>309</v>
      </c>
    </row>
    <row r="310" spans="39:39">
      <c r="AM310" s="122">
        <v>310</v>
      </c>
    </row>
    <row r="311" spans="39:39">
      <c r="AM311" s="121">
        <v>311</v>
      </c>
    </row>
    <row r="312" spans="39:39">
      <c r="AM312" s="122">
        <v>312</v>
      </c>
    </row>
    <row r="313" spans="39:39">
      <c r="AM313" s="121">
        <v>313</v>
      </c>
    </row>
    <row r="314" spans="39:39">
      <c r="AM314" s="122">
        <v>314</v>
      </c>
    </row>
    <row r="315" spans="39:39">
      <c r="AM315" s="121">
        <v>315</v>
      </c>
    </row>
    <row r="316" spans="39:39">
      <c r="AM316" s="122">
        <v>316</v>
      </c>
    </row>
    <row r="317" spans="39:39">
      <c r="AM317" s="121">
        <v>317</v>
      </c>
    </row>
    <row r="318" spans="39:39">
      <c r="AM318" s="122">
        <v>318</v>
      </c>
    </row>
    <row r="319" spans="39:39">
      <c r="AM319" s="121">
        <v>319</v>
      </c>
    </row>
    <row r="320" spans="39:39">
      <c r="AM320" s="122">
        <v>320</v>
      </c>
    </row>
    <row r="321" spans="39:39">
      <c r="AM321" s="121">
        <v>321</v>
      </c>
    </row>
    <row r="322" spans="39:39">
      <c r="AM322" s="122">
        <v>322</v>
      </c>
    </row>
    <row r="323" spans="39:39">
      <c r="AM323" s="121">
        <v>323</v>
      </c>
    </row>
    <row r="324" spans="39:39">
      <c r="AM324" s="122">
        <v>324</v>
      </c>
    </row>
    <row r="325" spans="39:39">
      <c r="AM325" s="121">
        <v>325</v>
      </c>
    </row>
    <row r="326" spans="39:39">
      <c r="AM326" s="122">
        <v>326</v>
      </c>
    </row>
    <row r="327" spans="39:39">
      <c r="AM327" s="121">
        <v>327</v>
      </c>
    </row>
    <row r="328" spans="39:39">
      <c r="AM328" s="122">
        <v>328</v>
      </c>
    </row>
    <row r="329" spans="39:39">
      <c r="AM329" s="121">
        <v>329</v>
      </c>
    </row>
    <row r="330" spans="39:39">
      <c r="AM330" s="122">
        <v>330</v>
      </c>
    </row>
    <row r="331" spans="39:39">
      <c r="AM331" s="121">
        <v>331</v>
      </c>
    </row>
    <row r="332" spans="39:39">
      <c r="AM332" s="122">
        <v>332</v>
      </c>
    </row>
    <row r="333" spans="39:39">
      <c r="AM333" s="121">
        <v>333</v>
      </c>
    </row>
    <row r="334" spans="39:39">
      <c r="AM334" s="122">
        <v>334</v>
      </c>
    </row>
  </sheetData>
  <mergeCells count="84">
    <mergeCell ref="A2:G2"/>
    <mergeCell ref="H2:U2"/>
    <mergeCell ref="V2:AB2"/>
    <mergeCell ref="AC2:AI2"/>
    <mergeCell ref="A3:G3"/>
    <mergeCell ref="H3:N3"/>
    <mergeCell ref="O3:U3"/>
    <mergeCell ref="V3:AB3"/>
    <mergeCell ref="AC3:AI3"/>
    <mergeCell ref="Z48:AD48"/>
    <mergeCell ref="AE48:AI48"/>
    <mergeCell ref="A4:G8"/>
    <mergeCell ref="H4:N8"/>
    <mergeCell ref="O4:U8"/>
    <mergeCell ref="V4:AB8"/>
    <mergeCell ref="AC4:AI8"/>
    <mergeCell ref="A10:AI14"/>
    <mergeCell ref="A15:AI16"/>
    <mergeCell ref="A17:J19"/>
    <mergeCell ref="K17:K19"/>
    <mergeCell ref="L17:V19"/>
    <mergeCell ref="W17:W19"/>
    <mergeCell ref="X17:Y19"/>
    <mergeCell ref="Z17:AI19"/>
    <mergeCell ref="A20:AI21"/>
    <mergeCell ref="A22:E25"/>
    <mergeCell ref="F22:F25"/>
    <mergeCell ref="G22:AC25"/>
    <mergeCell ref="AD22:AI23"/>
    <mergeCell ref="AD24:AI25"/>
    <mergeCell ref="A26:E28"/>
    <mergeCell ref="F26:F28"/>
    <mergeCell ref="G26:O28"/>
    <mergeCell ref="P26:R28"/>
    <mergeCell ref="S26:U28"/>
    <mergeCell ref="V26:AI28"/>
    <mergeCell ref="A29:E31"/>
    <mergeCell ref="F29:F31"/>
    <mergeCell ref="G29:AC31"/>
    <mergeCell ref="AD29:AI31"/>
    <mergeCell ref="A32:E34"/>
    <mergeCell ref="F32:F34"/>
    <mergeCell ref="G32:AC34"/>
    <mergeCell ref="AD32:AI34"/>
    <mergeCell ref="A35:E37"/>
    <mergeCell ref="F35:F37"/>
    <mergeCell ref="G35:T37"/>
    <mergeCell ref="U35:Y37"/>
    <mergeCell ref="Z35:Z37"/>
    <mergeCell ref="AA35:AI37"/>
    <mergeCell ref="A38:J43"/>
    <mergeCell ref="K38:N40"/>
    <mergeCell ref="O38:O40"/>
    <mergeCell ref="P38:AI40"/>
    <mergeCell ref="K41:N43"/>
    <mergeCell ref="O41:O43"/>
    <mergeCell ref="P41:AI43"/>
    <mergeCell ref="A44:AI45"/>
    <mergeCell ref="A46:J48"/>
    <mergeCell ref="Q46:Y48"/>
    <mergeCell ref="Z46:AD47"/>
    <mergeCell ref="AE46:AI47"/>
    <mergeCell ref="K47:P48"/>
    <mergeCell ref="A49:F51"/>
    <mergeCell ref="G49:G51"/>
    <mergeCell ref="H49:Q51"/>
    <mergeCell ref="R49:R51"/>
    <mergeCell ref="S49:T51"/>
    <mergeCell ref="U49:Y51"/>
    <mergeCell ref="Z49:AD54"/>
    <mergeCell ref="AE49:AI54"/>
    <mergeCell ref="A52:Y54"/>
    <mergeCell ref="A55:E57"/>
    <mergeCell ref="F55:F57"/>
    <mergeCell ref="G55:Q57"/>
    <mergeCell ref="R55:AI57"/>
    <mergeCell ref="A58:E60"/>
    <mergeCell ref="F58:F60"/>
    <mergeCell ref="G58:Q60"/>
    <mergeCell ref="R58:AI60"/>
    <mergeCell ref="A61:E63"/>
    <mergeCell ref="F61:F66"/>
    <mergeCell ref="G61:AI66"/>
    <mergeCell ref="A64:E66"/>
  </mergeCells>
  <phoneticPr fontId="1"/>
  <dataValidations count="1">
    <dataValidation type="list" allowBlank="1" showDropDown="0" showInputMessage="1" showErrorMessage="1" sqref="AC2">
      <formula1>$AM:$AM</formula1>
    </dataValidation>
  </dataValidations>
  <pageMargins left="0.78740157480314965" right="0.59055118110236227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156</v>
      </c>
      <c r="B3" s="827"/>
      <c r="C3" s="827"/>
      <c r="D3" s="827"/>
      <c r="E3" s="827"/>
      <c r="F3" s="827"/>
      <c r="G3" s="827"/>
      <c r="H3" s="835"/>
      <c r="I3" s="838">
        <f ca="1">SUM(I6:I35)</f>
        <v>61000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I3+'4月'!I4:Q4</f>
        <v>163500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10</v>
      </c>
      <c r="B6" s="829" t="str">
        <f t="shared" ref="B6:B20" ca="1" si="0">IF($A6="","",VLOOKUP($A6,実績,5,0))</f>
        <v>城端曳山祭交流会会費</v>
      </c>
      <c r="C6" s="819"/>
      <c r="D6" s="819"/>
      <c r="E6" s="819"/>
      <c r="F6" s="820"/>
      <c r="G6" s="834" t="str">
        <f t="shared" ref="G6:G20" ca="1" si="1">IF($A6="","",VLOOKUP($A6,実績,6,0))</f>
        <v>会議・懇談会費</v>
      </c>
      <c r="H6" s="794" t="str">
        <f t="shared" ref="H6:H20" ca="1" si="2">IF($A6="","",VLOOKUP($A6,実績,7,0))</f>
        <v>(会議・懇談会費)</v>
      </c>
      <c r="I6" s="798">
        <f t="shared" ref="I6:I20" ca="1" si="3">IF($A6="","",VLOOKUP($A6,実績,20,0))</f>
        <v>10000</v>
      </c>
      <c r="J6" s="839">
        <f t="shared" ref="J6:J35" ca="1" si="4">IF($A6="","",VLOOKUP($A6,実績,8,0))</f>
        <v>45051</v>
      </c>
      <c r="K6" s="840"/>
      <c r="L6" s="840"/>
      <c r="M6" s="840"/>
      <c r="N6" s="840"/>
      <c r="O6" s="840"/>
      <c r="P6" s="841"/>
      <c r="Q6" s="844" t="str">
        <f t="shared" ref="Q6:Q20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11</v>
      </c>
      <c r="B7" s="829" t="str">
        <f t="shared" ca="1" si="0"/>
        <v>映画「僕ラー」公開スタンド花</v>
      </c>
      <c r="C7" s="819"/>
      <c r="D7" s="819"/>
      <c r="E7" s="819"/>
      <c r="F7" s="820"/>
      <c r="G7" s="834" t="str">
        <f t="shared" ca="1" si="1"/>
        <v>慶弔・見舞費</v>
      </c>
      <c r="H7" s="794" t="str">
        <f t="shared" ca="1" si="2"/>
        <v>(慶弔用供花等)</v>
      </c>
      <c r="I7" s="798">
        <f t="shared" ca="1" si="3"/>
        <v>11000</v>
      </c>
      <c r="J7" s="839">
        <f t="shared" ca="1" si="4"/>
        <v>45065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12</v>
      </c>
      <c r="B8" s="829" t="str">
        <f t="shared" ca="1" si="0"/>
        <v>被爆78周年/2023年非核・平和行進原水禁運動激励</v>
      </c>
      <c r="C8" s="819"/>
      <c r="D8" s="819"/>
      <c r="E8" s="819"/>
      <c r="F8" s="820"/>
      <c r="G8" s="834" t="str">
        <f t="shared" ca="1" si="1"/>
        <v>慶弔・見舞費</v>
      </c>
      <c r="H8" s="794" t="str">
        <f t="shared" ca="1" si="2"/>
        <v>(祝儀、寸志、激励）</v>
      </c>
      <c r="I8" s="798">
        <f t="shared" ca="1" si="3"/>
        <v>5000</v>
      </c>
      <c r="J8" s="839">
        <f t="shared" ca="1" si="4"/>
        <v>45071</v>
      </c>
      <c r="K8" s="840"/>
      <c r="L8" s="840"/>
      <c r="M8" s="840"/>
      <c r="N8" s="840"/>
      <c r="O8" s="840"/>
      <c r="P8" s="841"/>
      <c r="Q8" s="844" t="str">
        <f t="shared" ca="1" si="5"/>
        <v>現金</v>
      </c>
    </row>
    <row r="9" spans="1:23" ht="23.1" customHeight="1">
      <c r="A9" s="779">
        <v>13</v>
      </c>
      <c r="B9" s="829" t="str">
        <f t="shared" ca="1" si="0"/>
        <v>北陸信越ブロック商工会議所青年部連合会令和５年度定時総会祝花</v>
      </c>
      <c r="C9" s="819"/>
      <c r="D9" s="819"/>
      <c r="E9" s="819"/>
      <c r="F9" s="820"/>
      <c r="G9" s="834" t="str">
        <f t="shared" ca="1" si="1"/>
        <v>慶弔・見舞費</v>
      </c>
      <c r="H9" s="794" t="str">
        <f t="shared" ca="1" si="2"/>
        <v>(祝儀、寸志、激励）</v>
      </c>
      <c r="I9" s="798">
        <f t="shared" ca="1" si="3"/>
        <v>11000</v>
      </c>
      <c r="J9" s="839">
        <f t="shared" ca="1" si="4"/>
        <v>45073</v>
      </c>
      <c r="K9" s="840"/>
      <c r="L9" s="840"/>
      <c r="M9" s="840"/>
      <c r="N9" s="840"/>
      <c r="O9" s="840"/>
      <c r="P9" s="841"/>
      <c r="Q9" s="844" t="str">
        <f t="shared" ca="1" si="5"/>
        <v>口振</v>
      </c>
    </row>
    <row r="10" spans="1:23" ht="23.1" customHeight="1">
      <c r="A10" s="779">
        <v>14</v>
      </c>
      <c r="B10" s="829" t="str">
        <f t="shared" ca="1" si="0"/>
        <v>射水市地域振興会連合会役員懇談会会費</v>
      </c>
      <c r="C10" s="819"/>
      <c r="D10" s="819"/>
      <c r="E10" s="819"/>
      <c r="F10" s="820"/>
      <c r="G10" s="834" t="str">
        <f t="shared" ca="1" si="1"/>
        <v>会議・懇談会費</v>
      </c>
      <c r="H10" s="794" t="str">
        <f t="shared" ca="1" si="2"/>
        <v>(会議・懇談会費)</v>
      </c>
      <c r="I10" s="798">
        <f t="shared" ca="1" si="3"/>
        <v>14000</v>
      </c>
      <c r="J10" s="839">
        <f t="shared" ca="1" si="4"/>
        <v>45076</v>
      </c>
      <c r="K10" s="840"/>
      <c r="L10" s="840"/>
      <c r="M10" s="840"/>
      <c r="N10" s="840"/>
      <c r="O10" s="840"/>
      <c r="P10" s="841"/>
      <c r="Q10" s="844" t="str">
        <f t="shared" ca="1" si="5"/>
        <v>現金</v>
      </c>
    </row>
    <row r="11" spans="1:23" ht="23.1" customHeight="1">
      <c r="A11" s="779">
        <v>15</v>
      </c>
      <c r="B11" s="829" t="str">
        <f t="shared" ca="1" si="0"/>
        <v>吉川敬固定資産評価審査委員会委員（行政委員）実母ご逝去香典</v>
      </c>
      <c r="C11" s="819"/>
      <c r="D11" s="819"/>
      <c r="E11" s="819"/>
      <c r="F11" s="820"/>
      <c r="G11" s="834" t="str">
        <f t="shared" ca="1" si="1"/>
        <v>慶弔・見舞費</v>
      </c>
      <c r="H11" s="794" t="str">
        <f t="shared" ca="1" si="2"/>
        <v>(香典)</v>
      </c>
      <c r="I11" s="798">
        <f t="shared" ca="1" si="3"/>
        <v>10000</v>
      </c>
      <c r="J11" s="839">
        <f t="shared" ca="1" si="4"/>
        <v>45077</v>
      </c>
      <c r="K11" s="840"/>
      <c r="L11" s="840"/>
      <c r="M11" s="840"/>
      <c r="N11" s="840"/>
      <c r="O11" s="840"/>
      <c r="P11" s="841"/>
      <c r="Q11" s="844" t="str">
        <f t="shared" ca="1" si="5"/>
        <v>現金</v>
      </c>
    </row>
    <row r="12" spans="1:23" ht="23.1" customHeight="1">
      <c r="A12" s="779"/>
      <c r="B12" s="829" t="str">
        <f t="shared" ca="1" si="0"/>
        <v/>
      </c>
      <c r="C12" s="819"/>
      <c r="D12" s="819"/>
      <c r="E12" s="819"/>
      <c r="F12" s="820"/>
      <c r="G12" s="834" t="str">
        <f t="shared" ca="1" si="1"/>
        <v/>
      </c>
      <c r="H12" s="794" t="str">
        <f t="shared" ca="1" si="2"/>
        <v/>
      </c>
      <c r="I12" s="798" t="str">
        <f t="shared" ca="1" si="3"/>
        <v/>
      </c>
      <c r="J12" s="839" t="str">
        <f t="shared" ca="1" si="4"/>
        <v/>
      </c>
      <c r="K12" s="840"/>
      <c r="L12" s="840"/>
      <c r="M12" s="840"/>
      <c r="N12" s="840"/>
      <c r="O12" s="840"/>
      <c r="P12" s="841"/>
      <c r="Q12" s="844" t="str">
        <f t="shared" ca="1" si="5"/>
        <v/>
      </c>
    </row>
    <row r="13" spans="1:23" ht="23.1" customHeight="1">
      <c r="A13" s="779"/>
      <c r="B13" s="829" t="str">
        <f t="shared" ca="1" si="0"/>
        <v/>
      </c>
      <c r="C13" s="819"/>
      <c r="D13" s="819"/>
      <c r="E13" s="819"/>
      <c r="F13" s="820"/>
      <c r="G13" s="834" t="str">
        <f t="shared" ca="1" si="1"/>
        <v/>
      </c>
      <c r="H13" s="794" t="str">
        <f t="shared" ca="1" si="2"/>
        <v/>
      </c>
      <c r="I13" s="798" t="str">
        <f t="shared" ca="1" si="3"/>
        <v/>
      </c>
      <c r="J13" s="839" t="str">
        <f t="shared" ca="1" si="4"/>
        <v/>
      </c>
      <c r="K13" s="840"/>
      <c r="L13" s="840"/>
      <c r="M13" s="840"/>
      <c r="N13" s="840"/>
      <c r="O13" s="840"/>
      <c r="P13" s="841"/>
      <c r="Q13" s="844" t="str">
        <f t="shared" ca="1" si="5"/>
        <v/>
      </c>
    </row>
    <row r="14" spans="1:23" ht="23.1" customHeight="1">
      <c r="A14" s="779"/>
      <c r="B14" s="829" t="str">
        <f t="shared" ca="1" si="0"/>
        <v/>
      </c>
      <c r="C14" s="819"/>
      <c r="D14" s="819"/>
      <c r="E14" s="819"/>
      <c r="F14" s="820"/>
      <c r="G14" s="834" t="str">
        <f t="shared" ca="1" si="1"/>
        <v/>
      </c>
      <c r="H14" s="794" t="str">
        <f t="shared" ca="1" si="2"/>
        <v/>
      </c>
      <c r="I14" s="798" t="str">
        <f t="shared" ca="1" si="3"/>
        <v/>
      </c>
      <c r="J14" s="839" t="str">
        <f t="shared" ca="1" si="4"/>
        <v/>
      </c>
      <c r="K14" s="840"/>
      <c r="L14" s="840"/>
      <c r="M14" s="840"/>
      <c r="N14" s="840"/>
      <c r="O14" s="840"/>
      <c r="P14" s="841"/>
      <c r="Q14" s="844" t="str">
        <f t="shared" ca="1" si="5"/>
        <v/>
      </c>
    </row>
    <row r="15" spans="1:23" ht="23.1" customHeight="1">
      <c r="A15" s="779"/>
      <c r="B15" s="829" t="str">
        <f t="shared" ca="1" si="0"/>
        <v/>
      </c>
      <c r="C15" s="819"/>
      <c r="D15" s="819"/>
      <c r="E15" s="819"/>
      <c r="F15" s="820"/>
      <c r="G15" s="834" t="str">
        <f t="shared" ca="1" si="1"/>
        <v/>
      </c>
      <c r="H15" s="794" t="str">
        <f t="shared" ca="1" si="2"/>
        <v/>
      </c>
      <c r="I15" s="798" t="str">
        <f t="shared" ca="1" si="3"/>
        <v/>
      </c>
      <c r="J15" s="839" t="str">
        <f t="shared" ca="1" si="4"/>
        <v/>
      </c>
      <c r="K15" s="840"/>
      <c r="L15" s="840"/>
      <c r="M15" s="840"/>
      <c r="N15" s="840"/>
      <c r="O15" s="840"/>
      <c r="P15" s="841"/>
      <c r="Q15" s="844" t="str">
        <f t="shared" ca="1" si="5"/>
        <v/>
      </c>
    </row>
    <row r="16" spans="1:23" ht="23.1" customHeight="1">
      <c r="A16" s="779"/>
      <c r="B16" s="829" t="str">
        <f t="shared" ca="1" si="0"/>
        <v/>
      </c>
      <c r="C16" s="819"/>
      <c r="D16" s="819"/>
      <c r="E16" s="819"/>
      <c r="F16" s="820"/>
      <c r="G16" s="834" t="str">
        <f t="shared" ca="1" si="1"/>
        <v/>
      </c>
      <c r="H16" s="794" t="str">
        <f t="shared" ca="1" si="2"/>
        <v/>
      </c>
      <c r="I16" s="798" t="str">
        <f t="shared" ca="1" si="3"/>
        <v/>
      </c>
      <c r="J16" s="839" t="str">
        <f t="shared" ca="1" si="4"/>
        <v/>
      </c>
      <c r="K16" s="840"/>
      <c r="L16" s="840"/>
      <c r="M16" s="840"/>
      <c r="N16" s="840"/>
      <c r="O16" s="840"/>
      <c r="P16" s="841"/>
      <c r="Q16" s="844" t="str">
        <f t="shared" ca="1" si="5"/>
        <v/>
      </c>
    </row>
    <row r="17" spans="1:17" ht="23.1" customHeight="1">
      <c r="A17" s="779"/>
      <c r="B17" s="829" t="str">
        <f t="shared" ca="1" si="0"/>
        <v/>
      </c>
      <c r="C17" s="819"/>
      <c r="D17" s="819"/>
      <c r="E17" s="819"/>
      <c r="F17" s="820"/>
      <c r="G17" s="834" t="str">
        <f t="shared" ca="1" si="1"/>
        <v/>
      </c>
      <c r="H17" s="794" t="str">
        <f t="shared" ca="1" si="2"/>
        <v/>
      </c>
      <c r="I17" s="798" t="str">
        <f t="shared" ca="1" si="3"/>
        <v/>
      </c>
      <c r="J17" s="839" t="str">
        <f t="shared" ca="1" si="4"/>
        <v/>
      </c>
      <c r="K17" s="840"/>
      <c r="L17" s="840"/>
      <c r="M17" s="840"/>
      <c r="N17" s="840"/>
      <c r="O17" s="840"/>
      <c r="P17" s="841"/>
      <c r="Q17" s="844" t="str">
        <f t="shared" ca="1" si="5"/>
        <v/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794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794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794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/>
      <c r="C21" s="819"/>
      <c r="D21" s="819"/>
      <c r="E21" s="819"/>
      <c r="F21" s="820"/>
      <c r="G21" s="794"/>
      <c r="H21" s="846"/>
      <c r="I21" s="798"/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/>
    </row>
    <row r="22" spans="1:17" ht="23.1" customHeight="1">
      <c r="A22" s="779"/>
      <c r="B22" s="829"/>
      <c r="C22" s="819"/>
      <c r="D22" s="819"/>
      <c r="E22" s="819"/>
      <c r="F22" s="820"/>
      <c r="G22" s="794"/>
      <c r="H22" s="846"/>
      <c r="I22" s="798"/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/>
    </row>
    <row r="23" spans="1:17" ht="23.1" customHeight="1">
      <c r="A23" s="779"/>
      <c r="B23" s="829"/>
      <c r="C23" s="819"/>
      <c r="D23" s="819"/>
      <c r="E23" s="819"/>
      <c r="F23" s="820"/>
      <c r="G23" s="794"/>
      <c r="H23" s="846"/>
      <c r="I23" s="798"/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19"/>
      <c r="D24" s="819"/>
      <c r="E24" s="819"/>
      <c r="F24" s="820"/>
      <c r="G24" s="794"/>
      <c r="H24" s="846"/>
      <c r="I24" s="798"/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19"/>
      <c r="D25" s="819"/>
      <c r="E25" s="819"/>
      <c r="F25" s="820"/>
      <c r="G25" s="794"/>
      <c r="H25" s="846"/>
      <c r="I25" s="798"/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19"/>
      <c r="D26" s="819"/>
      <c r="E26" s="819"/>
      <c r="F26" s="820"/>
      <c r="G26" s="794"/>
      <c r="H26" s="846"/>
      <c r="I26" s="798"/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19"/>
      <c r="D27" s="819"/>
      <c r="E27" s="819"/>
      <c r="F27" s="820"/>
      <c r="G27" s="794"/>
      <c r="H27" s="846"/>
      <c r="I27" s="798"/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19"/>
      <c r="D28" s="819"/>
      <c r="E28" s="819"/>
      <c r="F28" s="820"/>
      <c r="G28" s="794"/>
      <c r="H28" s="846"/>
      <c r="I28" s="798"/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19"/>
      <c r="D29" s="819"/>
      <c r="E29" s="819"/>
      <c r="F29" s="820"/>
      <c r="G29" s="794"/>
      <c r="H29" s="846"/>
      <c r="I29" s="798"/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19"/>
      <c r="D30" s="819"/>
      <c r="E30" s="819"/>
      <c r="F30" s="820"/>
      <c r="G30" s="794"/>
      <c r="H30" s="846"/>
      <c r="I30" s="798"/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19"/>
      <c r="D31" s="819"/>
      <c r="E31" s="819"/>
      <c r="F31" s="820"/>
      <c r="G31" s="794"/>
      <c r="H31" s="846"/>
      <c r="I31" s="798"/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19"/>
      <c r="D32" s="819"/>
      <c r="E32" s="819"/>
      <c r="F32" s="820"/>
      <c r="G32" s="794"/>
      <c r="H32" s="846"/>
      <c r="I32" s="798"/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19"/>
      <c r="D33" s="819"/>
      <c r="E33" s="819"/>
      <c r="F33" s="820"/>
      <c r="G33" s="794"/>
      <c r="H33" s="846"/>
      <c r="I33" s="798"/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19"/>
      <c r="D34" s="819"/>
      <c r="E34" s="819"/>
      <c r="F34" s="820"/>
      <c r="G34" s="794"/>
      <c r="H34" s="846"/>
      <c r="I34" s="798"/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19"/>
      <c r="D35" s="819"/>
      <c r="E35" s="819"/>
      <c r="F35" s="820"/>
      <c r="G35" s="794"/>
      <c r="H35" s="846"/>
      <c r="I35" s="798"/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view="pageBreakPreview" topLeftCell="A4" zoomScaleSheetLayoutView="10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160</v>
      </c>
      <c r="B3" s="827"/>
      <c r="C3" s="827"/>
      <c r="D3" s="827"/>
      <c r="E3" s="827"/>
      <c r="F3" s="827"/>
      <c r="G3" s="827"/>
      <c r="H3" s="835"/>
      <c r="I3" s="838">
        <f ca="1">SUM(I6:I35)</f>
        <v>219361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I3+'5月'!I4:Q4</f>
        <v>382861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16</v>
      </c>
      <c r="B6" s="829" t="str">
        <f t="shared" ref="B6:B20" ca="1" si="0">IF($A6="","",VLOOKUP($A6,実績,5,0))</f>
        <v>清流会定例会</v>
      </c>
      <c r="C6" s="819"/>
      <c r="D6" s="819"/>
      <c r="E6" s="819"/>
      <c r="F6" s="820"/>
      <c r="G6" s="834" t="str">
        <f t="shared" ref="G6:G20" ca="1" si="1">IF($A6="","",VLOOKUP($A6,実績,6,0))</f>
        <v>会議・懇談会費</v>
      </c>
      <c r="H6" s="847" t="str">
        <f t="shared" ref="H6:H20" ca="1" si="2">IF($A6="","",VLOOKUP($A6,実績,7,0))</f>
        <v>(会議・懇談会費)</v>
      </c>
      <c r="I6" s="798">
        <f t="shared" ref="I6:I20" ca="1" si="3">IF($A6="","",VLOOKUP($A6,実績,20,0))</f>
        <v>10000</v>
      </c>
      <c r="J6" s="849">
        <f t="shared" ref="J6:J35" ca="1" si="4">IF($A6="","",VLOOKUP($A6,実績,8,0))</f>
        <v>45078</v>
      </c>
      <c r="K6" s="850"/>
      <c r="L6" s="850"/>
      <c r="M6" s="850"/>
      <c r="N6" s="850"/>
      <c r="O6" s="850"/>
      <c r="P6" s="851"/>
      <c r="Q6" s="844" t="str">
        <f t="shared" ref="Q6:Q20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17</v>
      </c>
      <c r="B7" s="829" t="str">
        <f t="shared" ca="1" si="0"/>
        <v>藤川洋作氏・「出逢」出版記念祝賀会</v>
      </c>
      <c r="C7" s="819"/>
      <c r="D7" s="819"/>
      <c r="E7" s="819"/>
      <c r="F7" s="820"/>
      <c r="G7" s="834" t="str">
        <f t="shared" ca="1" si="1"/>
        <v>会議・懇談会費</v>
      </c>
      <c r="H7" s="847" t="str">
        <f t="shared" ca="1" si="2"/>
        <v>(会議・懇談会費)</v>
      </c>
      <c r="I7" s="798">
        <f t="shared" ca="1" si="3"/>
        <v>10000</v>
      </c>
      <c r="J7" s="839">
        <f t="shared" ca="1" si="4"/>
        <v>45081</v>
      </c>
      <c r="K7" s="840"/>
      <c r="L7" s="840"/>
      <c r="M7" s="840"/>
      <c r="N7" s="840"/>
      <c r="O7" s="840"/>
      <c r="P7" s="841"/>
      <c r="Q7" s="844" t="str">
        <f t="shared" ca="1" si="5"/>
        <v>現金</v>
      </c>
    </row>
    <row r="8" spans="1:23" ht="23.1" customHeight="1">
      <c r="A8" s="779">
        <v>18</v>
      </c>
      <c r="B8" s="829" t="str">
        <f t="shared" ca="1" si="0"/>
        <v>2023年原水爆禁止国民平和大行進激励</v>
      </c>
      <c r="C8" s="819"/>
      <c r="D8" s="819"/>
      <c r="E8" s="819"/>
      <c r="F8" s="820"/>
      <c r="G8" s="834" t="str">
        <f t="shared" ca="1" si="1"/>
        <v>慶弔・見舞費</v>
      </c>
      <c r="H8" s="847" t="str">
        <f t="shared" ca="1" si="2"/>
        <v>(祝儀、寸志、激励）</v>
      </c>
      <c r="I8" s="798">
        <f t="shared" ca="1" si="3"/>
        <v>5000</v>
      </c>
      <c r="J8" s="839">
        <f t="shared" ca="1" si="4"/>
        <v>45081</v>
      </c>
      <c r="K8" s="840"/>
      <c r="L8" s="840"/>
      <c r="M8" s="840"/>
      <c r="N8" s="840"/>
      <c r="O8" s="840"/>
      <c r="P8" s="841"/>
      <c r="Q8" s="844" t="str">
        <f t="shared" ca="1" si="5"/>
        <v>現金</v>
      </c>
    </row>
    <row r="9" spans="1:23" ht="23.1" customHeight="1">
      <c r="A9" s="779">
        <v>19</v>
      </c>
      <c r="B9" s="829" t="str">
        <f t="shared" ca="1" si="0"/>
        <v>東京富山県人会懇親の集い会費</v>
      </c>
      <c r="C9" s="819"/>
      <c r="D9" s="819"/>
      <c r="E9" s="819"/>
      <c r="F9" s="820"/>
      <c r="G9" s="834" t="str">
        <f t="shared" ca="1" si="1"/>
        <v>会議・懇談会費</v>
      </c>
      <c r="H9" s="847" t="str">
        <f t="shared" ca="1" si="2"/>
        <v>(会議・懇談会費)</v>
      </c>
      <c r="I9" s="798">
        <f t="shared" ca="1" si="3"/>
        <v>30000</v>
      </c>
      <c r="J9" s="839">
        <f t="shared" ca="1" si="4"/>
        <v>45083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>
        <v>20</v>
      </c>
      <c r="B10" s="829" t="str">
        <f t="shared" ca="1" si="0"/>
        <v>全国青年市長会懇談会会費</v>
      </c>
      <c r="C10" s="819"/>
      <c r="D10" s="819"/>
      <c r="E10" s="819"/>
      <c r="F10" s="820"/>
      <c r="G10" s="834" t="str">
        <f t="shared" ca="1" si="1"/>
        <v>会議・懇談会費</v>
      </c>
      <c r="H10" s="847" t="str">
        <f t="shared" ca="1" si="2"/>
        <v>(会議・懇談会費)</v>
      </c>
      <c r="I10" s="798">
        <f t="shared" ca="1" si="3"/>
        <v>8500</v>
      </c>
      <c r="J10" s="839">
        <f t="shared" ca="1" si="4"/>
        <v>45084</v>
      </c>
      <c r="K10" s="840"/>
      <c r="L10" s="840"/>
      <c r="M10" s="840"/>
      <c r="N10" s="840"/>
      <c r="O10" s="840"/>
      <c r="P10" s="841"/>
      <c r="Q10" s="844" t="str">
        <f t="shared" ca="1" si="5"/>
        <v>現金</v>
      </c>
    </row>
    <row r="11" spans="1:23" ht="23.1" customHeight="1">
      <c r="A11" s="779">
        <v>21</v>
      </c>
      <c r="B11" s="829" t="str">
        <f t="shared" ca="1" si="0"/>
        <v>近畿いみず会総会会費</v>
      </c>
      <c r="C11" s="819"/>
      <c r="D11" s="819"/>
      <c r="E11" s="819"/>
      <c r="F11" s="820"/>
      <c r="G11" s="834" t="str">
        <f t="shared" ca="1" si="1"/>
        <v>会議・懇談会費</v>
      </c>
      <c r="H11" s="847" t="str">
        <f t="shared" ca="1" si="2"/>
        <v>(会議・懇談会費)</v>
      </c>
      <c r="I11" s="798">
        <f t="shared" ca="1" si="3"/>
        <v>30000</v>
      </c>
      <c r="J11" s="839">
        <f t="shared" ca="1" si="4"/>
        <v>45095</v>
      </c>
      <c r="K11" s="840"/>
      <c r="L11" s="840"/>
      <c r="M11" s="840"/>
      <c r="N11" s="840"/>
      <c r="O11" s="840"/>
      <c r="P11" s="841"/>
      <c r="Q11" s="844" t="str">
        <f t="shared" ca="1" si="5"/>
        <v>現金</v>
      </c>
    </row>
    <row r="12" spans="1:23" ht="23.1" customHeight="1">
      <c r="A12" s="779">
        <v>22</v>
      </c>
      <c r="B12" s="829" t="str">
        <f t="shared" ca="1" si="0"/>
        <v>近畿いみず会総会（6/18）・東京新湊会総会（6/24）土産</v>
      </c>
      <c r="C12" s="819"/>
      <c r="D12" s="819"/>
      <c r="E12" s="819"/>
      <c r="F12" s="820"/>
      <c r="G12" s="834" t="str">
        <f t="shared" ca="1" si="1"/>
        <v>その他</v>
      </c>
      <c r="H12" s="847">
        <f t="shared" ca="1" si="2"/>
        <v>0</v>
      </c>
      <c r="I12" s="798">
        <f t="shared" ca="1" si="3"/>
        <v>96861</v>
      </c>
      <c r="J12" s="849">
        <f t="shared" ca="1" si="4"/>
        <v>0</v>
      </c>
      <c r="K12" s="850"/>
      <c r="L12" s="850"/>
      <c r="M12" s="850"/>
      <c r="N12" s="850"/>
      <c r="O12" s="850"/>
      <c r="P12" s="851"/>
      <c r="Q12" s="844" t="str">
        <f t="shared" ca="1" si="5"/>
        <v>口振</v>
      </c>
    </row>
    <row r="13" spans="1:23" ht="23.1" customHeight="1">
      <c r="A13" s="779">
        <v>23</v>
      </c>
      <c r="B13" s="829" t="str">
        <f t="shared" ca="1" si="0"/>
        <v>（公財）日本ハンドボール協会女子日本代表歓迎交流会会費</v>
      </c>
      <c r="C13" s="819"/>
      <c r="D13" s="819"/>
      <c r="E13" s="819"/>
      <c r="F13" s="820"/>
      <c r="G13" s="834" t="str">
        <f t="shared" ca="1" si="1"/>
        <v>会議・懇談会費</v>
      </c>
      <c r="H13" s="847" t="str">
        <f t="shared" ca="1" si="2"/>
        <v>(会議・懇談会費)</v>
      </c>
      <c r="I13" s="798">
        <f t="shared" ca="1" si="3"/>
        <v>8000</v>
      </c>
      <c r="J13" s="839">
        <f t="shared" ca="1" si="4"/>
        <v>45097</v>
      </c>
      <c r="K13" s="840"/>
      <c r="L13" s="840"/>
      <c r="M13" s="840"/>
      <c r="N13" s="840"/>
      <c r="O13" s="840"/>
      <c r="P13" s="841"/>
      <c r="Q13" s="844" t="str">
        <f t="shared" ca="1" si="5"/>
        <v>現金</v>
      </c>
    </row>
    <row r="14" spans="1:23" ht="23.1" customHeight="1">
      <c r="A14" s="779">
        <v>24</v>
      </c>
      <c r="B14" s="829" t="str">
        <f t="shared" ca="1" si="0"/>
        <v>東京新湊会総会</v>
      </c>
      <c r="C14" s="819"/>
      <c r="D14" s="819"/>
      <c r="E14" s="819"/>
      <c r="F14" s="820"/>
      <c r="G14" s="834" t="str">
        <f t="shared" ca="1" si="1"/>
        <v>会議・懇談会費</v>
      </c>
      <c r="H14" s="847" t="str">
        <f t="shared" ca="1" si="2"/>
        <v>(会議・懇談会費)</v>
      </c>
      <c r="I14" s="798">
        <f t="shared" ca="1" si="3"/>
        <v>10000</v>
      </c>
      <c r="J14" s="839">
        <f t="shared" ca="1" si="4"/>
        <v>45101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25</v>
      </c>
      <c r="B15" s="829" t="str">
        <f t="shared" ca="1" si="0"/>
        <v>射水市管工事業協同組合創立50周年記念祝賀会祝花</v>
      </c>
      <c r="C15" s="819"/>
      <c r="D15" s="819"/>
      <c r="E15" s="819"/>
      <c r="F15" s="820"/>
      <c r="G15" s="834" t="str">
        <f t="shared" ca="1" si="1"/>
        <v>慶弔・見舞費</v>
      </c>
      <c r="H15" s="847" t="str">
        <f t="shared" ca="1" si="2"/>
        <v>(慶弔用供花等)</v>
      </c>
      <c r="I15" s="798">
        <f t="shared" ca="1" si="3"/>
        <v>11000</v>
      </c>
      <c r="J15" s="839">
        <f t="shared" ca="1" si="4"/>
        <v>45101</v>
      </c>
      <c r="K15" s="840"/>
      <c r="L15" s="840"/>
      <c r="M15" s="840"/>
      <c r="N15" s="840"/>
      <c r="O15" s="840"/>
      <c r="P15" s="841"/>
      <c r="Q15" s="844" t="str">
        <f t="shared" ca="1" si="5"/>
        <v>口振</v>
      </c>
    </row>
    <row r="16" spans="1:23" ht="23.1" customHeight="1">
      <c r="A16" s="779"/>
      <c r="B16" s="829" t="str">
        <f t="shared" ca="1" si="0"/>
        <v/>
      </c>
      <c r="C16" s="819"/>
      <c r="D16" s="819"/>
      <c r="E16" s="819"/>
      <c r="F16" s="820"/>
      <c r="G16" s="834" t="str">
        <f t="shared" ca="1" si="1"/>
        <v/>
      </c>
      <c r="H16" s="847" t="str">
        <f t="shared" ca="1" si="2"/>
        <v/>
      </c>
      <c r="I16" s="798" t="str">
        <f t="shared" ca="1" si="3"/>
        <v/>
      </c>
      <c r="J16" s="839" t="str">
        <f t="shared" ca="1" si="4"/>
        <v/>
      </c>
      <c r="K16" s="840"/>
      <c r="L16" s="840"/>
      <c r="M16" s="840"/>
      <c r="N16" s="840"/>
      <c r="O16" s="840"/>
      <c r="P16" s="841"/>
      <c r="Q16" s="844" t="str">
        <f t="shared" ca="1" si="5"/>
        <v/>
      </c>
    </row>
    <row r="17" spans="1:17" ht="23.1" customHeight="1">
      <c r="A17" s="779"/>
      <c r="B17" s="829" t="str">
        <f t="shared" ca="1" si="0"/>
        <v/>
      </c>
      <c r="C17" s="819"/>
      <c r="D17" s="819"/>
      <c r="E17" s="819"/>
      <c r="F17" s="820"/>
      <c r="G17" s="834" t="str">
        <f t="shared" ca="1" si="1"/>
        <v/>
      </c>
      <c r="H17" s="847" t="str">
        <f t="shared" ca="1" si="2"/>
        <v/>
      </c>
      <c r="I17" s="798" t="str">
        <f t="shared" ca="1" si="3"/>
        <v/>
      </c>
      <c r="J17" s="839" t="str">
        <f t="shared" ca="1" si="4"/>
        <v/>
      </c>
      <c r="K17" s="840"/>
      <c r="L17" s="840"/>
      <c r="M17" s="840"/>
      <c r="N17" s="840"/>
      <c r="O17" s="840"/>
      <c r="P17" s="841"/>
      <c r="Q17" s="844" t="str">
        <f t="shared" ca="1" si="5"/>
        <v/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847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847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847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/>
      <c r="C21" s="819"/>
      <c r="D21" s="819"/>
      <c r="E21" s="819"/>
      <c r="F21" s="820"/>
      <c r="G21" s="834"/>
      <c r="H21" s="848"/>
      <c r="I21" s="798"/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/>
    </row>
    <row r="22" spans="1:17" ht="23.1" customHeight="1">
      <c r="A22" s="779"/>
      <c r="B22" s="829"/>
      <c r="C22" s="819"/>
      <c r="D22" s="819"/>
      <c r="E22" s="819"/>
      <c r="F22" s="820"/>
      <c r="G22" s="794"/>
      <c r="H22" s="846"/>
      <c r="I22" s="798"/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/>
    </row>
    <row r="23" spans="1:17" ht="23.1" customHeight="1">
      <c r="A23" s="779"/>
      <c r="B23" s="829"/>
      <c r="C23" s="819"/>
      <c r="D23" s="819"/>
      <c r="E23" s="819"/>
      <c r="F23" s="820"/>
      <c r="G23" s="794"/>
      <c r="H23" s="846"/>
      <c r="I23" s="798"/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19"/>
      <c r="D24" s="819"/>
      <c r="E24" s="819"/>
      <c r="F24" s="820"/>
      <c r="G24" s="794"/>
      <c r="H24" s="846"/>
      <c r="I24" s="798"/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19"/>
      <c r="D25" s="819"/>
      <c r="E25" s="819"/>
      <c r="F25" s="820"/>
      <c r="G25" s="794"/>
      <c r="H25" s="846"/>
      <c r="I25" s="798"/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19"/>
      <c r="D26" s="819"/>
      <c r="E26" s="819"/>
      <c r="F26" s="820"/>
      <c r="G26" s="794"/>
      <c r="H26" s="846"/>
      <c r="I26" s="798"/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19"/>
      <c r="D27" s="819"/>
      <c r="E27" s="819"/>
      <c r="F27" s="820"/>
      <c r="G27" s="794"/>
      <c r="H27" s="846"/>
      <c r="I27" s="798"/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19"/>
      <c r="D28" s="819"/>
      <c r="E28" s="819"/>
      <c r="F28" s="820"/>
      <c r="G28" s="794"/>
      <c r="H28" s="846"/>
      <c r="I28" s="798"/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19"/>
      <c r="D29" s="819"/>
      <c r="E29" s="819"/>
      <c r="F29" s="820"/>
      <c r="G29" s="794"/>
      <c r="H29" s="846"/>
      <c r="I29" s="798"/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19"/>
      <c r="D30" s="819"/>
      <c r="E30" s="819"/>
      <c r="F30" s="820"/>
      <c r="G30" s="794"/>
      <c r="H30" s="846"/>
      <c r="I30" s="798"/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19"/>
      <c r="D31" s="819"/>
      <c r="E31" s="819"/>
      <c r="F31" s="820"/>
      <c r="G31" s="794"/>
      <c r="H31" s="846"/>
      <c r="I31" s="798"/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19"/>
      <c r="D32" s="819"/>
      <c r="E32" s="819"/>
      <c r="F32" s="820"/>
      <c r="G32" s="794"/>
      <c r="H32" s="846"/>
      <c r="I32" s="798"/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19"/>
      <c r="D33" s="819"/>
      <c r="E33" s="819"/>
      <c r="F33" s="820"/>
      <c r="G33" s="794"/>
      <c r="H33" s="846"/>
      <c r="I33" s="798"/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19"/>
      <c r="D34" s="819"/>
      <c r="E34" s="819"/>
      <c r="F34" s="820"/>
      <c r="G34" s="794"/>
      <c r="H34" s="846"/>
      <c r="I34" s="798"/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19"/>
      <c r="D35" s="819"/>
      <c r="E35" s="819"/>
      <c r="F35" s="820"/>
      <c r="G35" s="794"/>
      <c r="H35" s="846"/>
      <c r="I35" s="798"/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topLeftCell="A4" zoomScaleSheetLayoutView="10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163</v>
      </c>
      <c r="B3" s="827"/>
      <c r="C3" s="827"/>
      <c r="D3" s="827"/>
      <c r="E3" s="827"/>
      <c r="F3" s="827"/>
      <c r="G3" s="827"/>
      <c r="H3" s="835"/>
      <c r="I3" s="838">
        <f ca="1">SUM(I6:I35)</f>
        <v>376175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52">
        <f ca="1">I3+'6月 '!I4:Q4</f>
        <v>759036</v>
      </c>
      <c r="J4" s="853"/>
      <c r="K4" s="853"/>
      <c r="L4" s="853"/>
      <c r="M4" s="853"/>
      <c r="N4" s="853"/>
      <c r="O4" s="853"/>
      <c r="P4" s="853"/>
      <c r="Q4" s="854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26</v>
      </c>
      <c r="B6" s="829" t="str">
        <f t="shared" ref="B6:B20" ca="1" si="0">IF($A6="","",VLOOKUP($A6,実績,5,0))</f>
        <v>剣淵町教育委員会との懇談会</v>
      </c>
      <c r="C6" s="819"/>
      <c r="D6" s="819"/>
      <c r="E6" s="819"/>
      <c r="F6" s="820"/>
      <c r="G6" s="834" t="str">
        <f t="shared" ref="G6:G20" ca="1" si="1">IF($A6="","",VLOOKUP($A6,実績,6,0))</f>
        <v>会議・懇談会費</v>
      </c>
      <c r="H6" s="847" t="str">
        <f t="shared" ref="H6:H20" ca="1" si="2">IF($A6="","",VLOOKUP($A6,実績,7,0))</f>
        <v>(会議・懇談会費)</v>
      </c>
      <c r="I6" s="798">
        <f t="shared" ref="I6:I20" ca="1" si="3">IF($A6="","",VLOOKUP($A6,実績,20,0))</f>
        <v>26150</v>
      </c>
      <c r="J6" s="839">
        <f t="shared" ref="J6:J35" ca="1" si="4">IF($A6="","",VLOOKUP($A6,実績,8,0))</f>
        <v>45111</v>
      </c>
      <c r="K6" s="840"/>
      <c r="L6" s="840"/>
      <c r="M6" s="840"/>
      <c r="N6" s="840"/>
      <c r="O6" s="840"/>
      <c r="P6" s="841"/>
      <c r="Q6" s="844" t="str">
        <f t="shared" ref="Q6:Q20" ca="1" si="5">IF($I6="","",VLOOKUP($A6,実績,21,0))</f>
        <v>口振</v>
      </c>
      <c r="S6" s="801"/>
      <c r="T6" s="801"/>
      <c r="U6" s="801"/>
      <c r="V6" s="801"/>
      <c r="W6" s="801"/>
    </row>
    <row r="7" spans="1:23" ht="23.1" customHeight="1">
      <c r="A7" s="779">
        <v>27</v>
      </c>
      <c r="B7" s="829" t="str">
        <f t="shared" ca="1" si="0"/>
        <v>松岡昌一氏瑞宝単光章受賞祝賀会祝花</v>
      </c>
      <c r="C7" s="819"/>
      <c r="D7" s="819"/>
      <c r="E7" s="819"/>
      <c r="F7" s="820"/>
      <c r="G7" s="834" t="str">
        <f t="shared" ca="1" si="1"/>
        <v>慶弔・見舞費</v>
      </c>
      <c r="H7" s="847" t="str">
        <f t="shared" ca="1" si="2"/>
        <v>(慶弔用供花等)</v>
      </c>
      <c r="I7" s="798">
        <f t="shared" ca="1" si="3"/>
        <v>11000</v>
      </c>
      <c r="J7" s="839">
        <f t="shared" ca="1" si="4"/>
        <v>45122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28</v>
      </c>
      <c r="B8" s="829" t="str">
        <f t="shared" ca="1" si="0"/>
        <v>松岡昌一氏瑞宝単光章受賞祝賀会会費</v>
      </c>
      <c r="C8" s="819"/>
      <c r="D8" s="819"/>
      <c r="E8" s="819"/>
      <c r="F8" s="820"/>
      <c r="G8" s="834" t="str">
        <f t="shared" ca="1" si="1"/>
        <v>会議・懇談会費</v>
      </c>
      <c r="H8" s="847" t="str">
        <f t="shared" ca="1" si="2"/>
        <v>(会議・懇談会費)</v>
      </c>
      <c r="I8" s="798">
        <f t="shared" ca="1" si="3"/>
        <v>10000</v>
      </c>
      <c r="J8" s="839">
        <f t="shared" ca="1" si="4"/>
        <v>45122</v>
      </c>
      <c r="K8" s="840"/>
      <c r="L8" s="840"/>
      <c r="M8" s="840"/>
      <c r="N8" s="840"/>
      <c r="O8" s="840"/>
      <c r="P8" s="841"/>
      <c r="Q8" s="844" t="str">
        <f t="shared" ca="1" si="5"/>
        <v>現金</v>
      </c>
    </row>
    <row r="9" spans="1:23" ht="23.1" customHeight="1">
      <c r="A9" s="779">
        <v>29</v>
      </c>
      <c r="B9" s="829" t="str">
        <f t="shared" ca="1" si="0"/>
        <v>山本徹氏（富山県議会議長）全国都道府県議会議長会会長就任祝賀会会費</v>
      </c>
      <c r="C9" s="819"/>
      <c r="D9" s="819"/>
      <c r="E9" s="819"/>
      <c r="F9" s="820"/>
      <c r="G9" s="834" t="str">
        <f t="shared" ca="1" si="1"/>
        <v>会議・懇談会費</v>
      </c>
      <c r="H9" s="847" t="str">
        <f t="shared" ca="1" si="2"/>
        <v>(会議・懇談会費)</v>
      </c>
      <c r="I9" s="798">
        <f t="shared" ca="1" si="3"/>
        <v>15000</v>
      </c>
      <c r="J9" s="839">
        <f t="shared" ca="1" si="4"/>
        <v>45124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>
        <v>30</v>
      </c>
      <c r="B10" s="829" t="str">
        <f t="shared" ca="1" si="0"/>
        <v>山本徹氏（富山県議会議長）全国都道府県議会議長会会長就任祝賀会会費戻入　※開催中止のため</v>
      </c>
      <c r="C10" s="819"/>
      <c r="D10" s="819"/>
      <c r="E10" s="819"/>
      <c r="F10" s="820"/>
      <c r="G10" s="834" t="str">
        <f t="shared" ca="1" si="1"/>
        <v>会議・懇談会費</v>
      </c>
      <c r="H10" s="847" t="str">
        <f t="shared" ca="1" si="2"/>
        <v>(会議・懇談会費)</v>
      </c>
      <c r="I10" s="798">
        <f t="shared" ca="1" si="3"/>
        <v>-15000</v>
      </c>
      <c r="J10" s="839">
        <f t="shared" ca="1" si="4"/>
        <v>45124</v>
      </c>
      <c r="K10" s="840"/>
      <c r="L10" s="840"/>
      <c r="M10" s="840"/>
      <c r="N10" s="840"/>
      <c r="O10" s="840"/>
      <c r="P10" s="841"/>
      <c r="Q10" s="844" t="str">
        <f t="shared" ca="1" si="5"/>
        <v>現金</v>
      </c>
    </row>
    <row r="11" spans="1:23" ht="23.1" customHeight="1">
      <c r="A11" s="779">
        <v>31</v>
      </c>
      <c r="B11" s="829" t="str">
        <f t="shared" ca="1" si="0"/>
        <v>台北市訪問（9月）用　記念品（富山木象嵌）</v>
      </c>
      <c r="C11" s="819"/>
      <c r="D11" s="819"/>
      <c r="E11" s="819"/>
      <c r="F11" s="820"/>
      <c r="G11" s="834" t="str">
        <f t="shared" ca="1" si="1"/>
        <v>その他</v>
      </c>
      <c r="H11" s="847">
        <f t="shared" ca="1" si="2"/>
        <v>0</v>
      </c>
      <c r="I11" s="798">
        <f t="shared" ca="1" si="3"/>
        <v>22000</v>
      </c>
      <c r="J11" s="839">
        <f t="shared" ca="1" si="4"/>
        <v>45127</v>
      </c>
      <c r="K11" s="840"/>
      <c r="L11" s="840"/>
      <c r="M11" s="840"/>
      <c r="N11" s="840"/>
      <c r="O11" s="840"/>
      <c r="P11" s="841"/>
      <c r="Q11" s="844" t="str">
        <f t="shared" ca="1" si="5"/>
        <v>口振</v>
      </c>
    </row>
    <row r="12" spans="1:23" ht="23.1" customHeight="1">
      <c r="A12" s="779">
        <v>32</v>
      </c>
      <c r="B12" s="829" t="str">
        <f t="shared" ca="1" si="0"/>
        <v>とやま石川県人会「つるぎクラブ」第10回懇談会会費</v>
      </c>
      <c r="C12" s="819"/>
      <c r="D12" s="819"/>
      <c r="E12" s="819"/>
      <c r="F12" s="820"/>
      <c r="G12" s="834" t="str">
        <f t="shared" ca="1" si="1"/>
        <v>会議・懇談会費</v>
      </c>
      <c r="H12" s="847" t="str">
        <f t="shared" ca="1" si="2"/>
        <v>(会議・懇談会費)</v>
      </c>
      <c r="I12" s="798">
        <f t="shared" ca="1" si="3"/>
        <v>10000</v>
      </c>
      <c r="J12" s="839">
        <f t="shared" ca="1" si="4"/>
        <v>45134</v>
      </c>
      <c r="K12" s="840"/>
      <c r="L12" s="840"/>
      <c r="M12" s="840"/>
      <c r="N12" s="840"/>
      <c r="O12" s="840"/>
      <c r="P12" s="841"/>
      <c r="Q12" s="844" t="str">
        <f t="shared" ca="1" si="5"/>
        <v>口振</v>
      </c>
    </row>
    <row r="13" spans="1:23" ht="23.1" customHeight="1">
      <c r="A13" s="779">
        <v>33</v>
      </c>
      <c r="B13" s="829" t="str">
        <f t="shared" ca="1" si="0"/>
        <v>富山県副市長会議意見交換会会費</v>
      </c>
      <c r="C13" s="819"/>
      <c r="D13" s="819"/>
      <c r="E13" s="819"/>
      <c r="F13" s="820"/>
      <c r="G13" s="834" t="str">
        <f t="shared" ca="1" si="1"/>
        <v>会議・懇談会費</v>
      </c>
      <c r="H13" s="847" t="str">
        <f t="shared" ca="1" si="2"/>
        <v>(会議・懇談会費)</v>
      </c>
      <c r="I13" s="798">
        <f t="shared" ca="1" si="3"/>
        <v>5000</v>
      </c>
      <c r="J13" s="839">
        <f t="shared" ca="1" si="4"/>
        <v>45134</v>
      </c>
      <c r="K13" s="840"/>
      <c r="L13" s="840"/>
      <c r="M13" s="840"/>
      <c r="N13" s="840"/>
      <c r="O13" s="840"/>
      <c r="P13" s="841"/>
      <c r="Q13" s="844" t="str">
        <f t="shared" ca="1" si="5"/>
        <v>現金</v>
      </c>
    </row>
    <row r="14" spans="1:23" ht="23.1" customHeight="1">
      <c r="A14" s="779">
        <v>34</v>
      </c>
      <c r="B14" s="829" t="str">
        <f t="shared" ca="1" si="0"/>
        <v>国土交通省との懇談会会費（富山県道路整備促進協会）</v>
      </c>
      <c r="C14" s="819"/>
      <c r="D14" s="819"/>
      <c r="E14" s="819"/>
      <c r="F14" s="820"/>
      <c r="G14" s="834" t="str">
        <f t="shared" ca="1" si="1"/>
        <v>会議・懇談会費</v>
      </c>
      <c r="H14" s="847" t="str">
        <f t="shared" ca="1" si="2"/>
        <v>(会議・懇談会費)</v>
      </c>
      <c r="I14" s="798">
        <f t="shared" ca="1" si="3"/>
        <v>5000</v>
      </c>
      <c r="J14" s="839">
        <f t="shared" ca="1" si="4"/>
        <v>45135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35</v>
      </c>
      <c r="B15" s="829" t="str">
        <f t="shared" ca="1" si="0"/>
        <v>中元（かまぼこ詰合わせ）</v>
      </c>
      <c r="C15" s="819"/>
      <c r="D15" s="819"/>
      <c r="E15" s="819"/>
      <c r="F15" s="820"/>
      <c r="G15" s="834" t="str">
        <f t="shared" ca="1" si="1"/>
        <v>その他</v>
      </c>
      <c r="H15" s="847">
        <f t="shared" ca="1" si="2"/>
        <v>0</v>
      </c>
      <c r="I15" s="798">
        <f t="shared" ca="1" si="3"/>
        <v>93645</v>
      </c>
      <c r="J15" s="839">
        <f t="shared" ca="1" si="4"/>
        <v>45138</v>
      </c>
      <c r="K15" s="840"/>
      <c r="L15" s="840"/>
      <c r="M15" s="840"/>
      <c r="N15" s="840"/>
      <c r="O15" s="840"/>
      <c r="P15" s="841"/>
      <c r="Q15" s="844" t="str">
        <f t="shared" ca="1" si="5"/>
        <v>口振</v>
      </c>
    </row>
    <row r="16" spans="1:23" ht="23.1" customHeight="1">
      <c r="A16" s="779">
        <v>36</v>
      </c>
      <c r="B16" s="829" t="str">
        <f t="shared" ca="1" si="0"/>
        <v>中元（カニ干し）</v>
      </c>
      <c r="C16" s="819"/>
      <c r="D16" s="819"/>
      <c r="E16" s="819"/>
      <c r="F16" s="820"/>
      <c r="G16" s="834" t="str">
        <f t="shared" ca="1" si="1"/>
        <v>その他</v>
      </c>
      <c r="H16" s="847">
        <f t="shared" ca="1" si="2"/>
        <v>0</v>
      </c>
      <c r="I16" s="798">
        <f t="shared" ca="1" si="3"/>
        <v>71400</v>
      </c>
      <c r="J16" s="839">
        <f t="shared" ca="1" si="4"/>
        <v>45138</v>
      </c>
      <c r="K16" s="840"/>
      <c r="L16" s="840"/>
      <c r="M16" s="840"/>
      <c r="N16" s="840"/>
      <c r="O16" s="840"/>
      <c r="P16" s="841"/>
      <c r="Q16" s="844" t="str">
        <f t="shared" ca="1" si="5"/>
        <v>口振</v>
      </c>
    </row>
    <row r="17" spans="1:17" ht="23.1" customHeight="1">
      <c r="A17" s="779">
        <v>37</v>
      </c>
      <c r="B17" s="829" t="str">
        <f t="shared" ca="1" si="0"/>
        <v>中元（干物）</v>
      </c>
      <c r="C17" s="819"/>
      <c r="D17" s="819"/>
      <c r="E17" s="819"/>
      <c r="F17" s="820"/>
      <c r="G17" s="834" t="str">
        <f t="shared" ca="1" si="1"/>
        <v>その他</v>
      </c>
      <c r="H17" s="847">
        <f t="shared" ca="1" si="2"/>
        <v>0</v>
      </c>
      <c r="I17" s="798">
        <f t="shared" ca="1" si="3"/>
        <v>121980</v>
      </c>
      <c r="J17" s="839">
        <f t="shared" ca="1" si="4"/>
        <v>45138</v>
      </c>
      <c r="K17" s="840"/>
      <c r="L17" s="840"/>
      <c r="M17" s="840"/>
      <c r="N17" s="840"/>
      <c r="O17" s="840"/>
      <c r="P17" s="841"/>
      <c r="Q17" s="844" t="str">
        <f t="shared" ca="1" si="5"/>
        <v>口振</v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847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847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847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/>
      <c r="C21" s="819"/>
      <c r="D21" s="819"/>
      <c r="E21" s="819"/>
      <c r="F21" s="820"/>
      <c r="G21" s="834"/>
      <c r="H21" s="848"/>
      <c r="I21" s="798"/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/>
    </row>
    <row r="22" spans="1:17" ht="23.1" customHeight="1">
      <c r="A22" s="779"/>
      <c r="B22" s="829"/>
      <c r="C22" s="819"/>
      <c r="D22" s="819"/>
      <c r="E22" s="819"/>
      <c r="F22" s="820"/>
      <c r="G22" s="794"/>
      <c r="H22" s="846"/>
      <c r="I22" s="798"/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/>
    </row>
    <row r="23" spans="1:17" ht="23.1" customHeight="1">
      <c r="A23" s="779"/>
      <c r="B23" s="829"/>
      <c r="C23" s="819"/>
      <c r="D23" s="819"/>
      <c r="E23" s="819"/>
      <c r="F23" s="820"/>
      <c r="G23" s="794"/>
      <c r="H23" s="846"/>
      <c r="I23" s="798"/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19"/>
      <c r="D24" s="819"/>
      <c r="E24" s="819"/>
      <c r="F24" s="820"/>
      <c r="G24" s="794"/>
      <c r="H24" s="846"/>
      <c r="I24" s="798"/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19"/>
      <c r="D25" s="819"/>
      <c r="E25" s="819"/>
      <c r="F25" s="820"/>
      <c r="G25" s="794"/>
      <c r="H25" s="846"/>
      <c r="I25" s="798"/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19"/>
      <c r="D26" s="819"/>
      <c r="E26" s="819"/>
      <c r="F26" s="820"/>
      <c r="G26" s="794"/>
      <c r="H26" s="846"/>
      <c r="I26" s="798"/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19"/>
      <c r="D27" s="819"/>
      <c r="E27" s="819"/>
      <c r="F27" s="820"/>
      <c r="G27" s="794"/>
      <c r="H27" s="846"/>
      <c r="I27" s="798"/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19"/>
      <c r="D28" s="819"/>
      <c r="E28" s="819"/>
      <c r="F28" s="820"/>
      <c r="G28" s="794"/>
      <c r="H28" s="846"/>
      <c r="I28" s="798"/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19"/>
      <c r="D29" s="819"/>
      <c r="E29" s="819"/>
      <c r="F29" s="820"/>
      <c r="G29" s="794"/>
      <c r="H29" s="846"/>
      <c r="I29" s="798"/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19"/>
      <c r="D30" s="819"/>
      <c r="E30" s="819"/>
      <c r="F30" s="820"/>
      <c r="G30" s="794"/>
      <c r="H30" s="846"/>
      <c r="I30" s="798"/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19"/>
      <c r="D31" s="819"/>
      <c r="E31" s="819"/>
      <c r="F31" s="820"/>
      <c r="G31" s="794"/>
      <c r="H31" s="846"/>
      <c r="I31" s="798"/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19"/>
      <c r="D32" s="819"/>
      <c r="E32" s="819"/>
      <c r="F32" s="820"/>
      <c r="G32" s="794"/>
      <c r="H32" s="846"/>
      <c r="I32" s="798"/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19"/>
      <c r="D33" s="819"/>
      <c r="E33" s="819"/>
      <c r="F33" s="820"/>
      <c r="G33" s="794"/>
      <c r="H33" s="846"/>
      <c r="I33" s="798"/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19"/>
      <c r="D34" s="819"/>
      <c r="E34" s="819"/>
      <c r="F34" s="820"/>
      <c r="G34" s="794"/>
      <c r="H34" s="846"/>
      <c r="I34" s="798"/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19"/>
      <c r="D35" s="819"/>
      <c r="E35" s="819"/>
      <c r="F35" s="820"/>
      <c r="G35" s="794"/>
      <c r="H35" s="846"/>
      <c r="I35" s="798"/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167</v>
      </c>
      <c r="B3" s="827"/>
      <c r="C3" s="827"/>
      <c r="D3" s="827"/>
      <c r="E3" s="827"/>
      <c r="F3" s="827"/>
      <c r="G3" s="827"/>
      <c r="H3" s="835"/>
      <c r="I3" s="838">
        <f ca="1">SUM(I6:I35)</f>
        <v>59623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I3+'7月'!I4:Q4</f>
        <v>818659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38</v>
      </c>
      <c r="B6" s="829" t="str">
        <f t="shared" ref="B6:B35" ca="1" si="0">IF($A6="","",VLOOKUP($A6,実績,5,0))</f>
        <v>第35回富山県反核・平和の日リレー激励</v>
      </c>
      <c r="C6" s="819"/>
      <c r="D6" s="819"/>
      <c r="E6" s="819"/>
      <c r="F6" s="820"/>
      <c r="G6" s="834" t="str">
        <f t="shared" ref="G6:G35" ca="1" si="1">IF($A6="","",VLOOKUP($A6,実績,6,0))</f>
        <v>慶弔・見舞費</v>
      </c>
      <c r="H6" s="847" t="str">
        <f t="shared" ref="H6:H35" ca="1" si="2">IF($A6="","",VLOOKUP($A6,実績,7,0))</f>
        <v>(祝儀、寸志、激励）</v>
      </c>
      <c r="I6" s="798">
        <f t="shared" ref="I6:I35" ca="1" si="3">IF($A6="","",VLOOKUP($A6,実績,20,0))</f>
        <v>5000</v>
      </c>
      <c r="J6" s="839">
        <f t="shared" ref="J6:J35" ca="1" si="4">IF($A6="","",VLOOKUP($A6,実績,8,0))</f>
        <v>45140</v>
      </c>
      <c r="K6" s="840"/>
      <c r="L6" s="840"/>
      <c r="M6" s="840"/>
      <c r="N6" s="840"/>
      <c r="O6" s="840"/>
      <c r="P6" s="841"/>
      <c r="Q6" s="844" t="str">
        <f t="shared" ref="Q6:Q35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39</v>
      </c>
      <c r="B7" s="829" t="str">
        <f t="shared" ca="1" si="0"/>
        <v>七美地区戦没者招魂祭供物料</v>
      </c>
      <c r="C7" s="819"/>
      <c r="D7" s="819"/>
      <c r="E7" s="819"/>
      <c r="F7" s="820"/>
      <c r="G7" s="834" t="str">
        <f t="shared" ca="1" si="1"/>
        <v>慶弔・見舞費</v>
      </c>
      <c r="H7" s="847" t="str">
        <f t="shared" ca="1" si="2"/>
        <v>(祝儀、寸志、激励）</v>
      </c>
      <c r="I7" s="798">
        <f t="shared" ca="1" si="3"/>
        <v>3000</v>
      </c>
      <c r="J7" s="839">
        <f t="shared" ca="1" si="4"/>
        <v>45143</v>
      </c>
      <c r="K7" s="840"/>
      <c r="L7" s="840"/>
      <c r="M7" s="840"/>
      <c r="N7" s="840"/>
      <c r="O7" s="840"/>
      <c r="P7" s="841"/>
      <c r="Q7" s="844" t="str">
        <f t="shared" ca="1" si="5"/>
        <v>現金</v>
      </c>
    </row>
    <row r="8" spans="1:23" ht="23.1" customHeight="1">
      <c r="A8" s="779">
        <v>40</v>
      </c>
      <c r="B8" s="829" t="str">
        <f t="shared" ca="1" si="0"/>
        <v>二口地区招魂祭供物料</v>
      </c>
      <c r="C8" s="819"/>
      <c r="D8" s="819"/>
      <c r="E8" s="819"/>
      <c r="F8" s="820"/>
      <c r="G8" s="834" t="str">
        <f t="shared" ca="1" si="1"/>
        <v>慶弔・見舞費</v>
      </c>
      <c r="H8" s="847" t="str">
        <f t="shared" ca="1" si="2"/>
        <v>(祝儀、寸志、激励）</v>
      </c>
      <c r="I8" s="798">
        <f t="shared" ca="1" si="3"/>
        <v>3000</v>
      </c>
      <c r="J8" s="839">
        <f t="shared" ca="1" si="4"/>
        <v>45147</v>
      </c>
      <c r="K8" s="840"/>
      <c r="L8" s="840"/>
      <c r="M8" s="840"/>
      <c r="N8" s="840"/>
      <c r="O8" s="840"/>
      <c r="P8" s="841"/>
      <c r="Q8" s="844" t="str">
        <f t="shared" ca="1" si="5"/>
        <v>現金</v>
      </c>
    </row>
    <row r="9" spans="1:23" ht="23.1" customHeight="1">
      <c r="A9" s="779">
        <v>41</v>
      </c>
      <c r="B9" s="829" t="str">
        <f t="shared" ca="1" si="0"/>
        <v>中元（かまぼこ詰合わせ）</v>
      </c>
      <c r="C9" s="819"/>
      <c r="D9" s="819"/>
      <c r="E9" s="819"/>
      <c r="F9" s="820"/>
      <c r="G9" s="834" t="str">
        <f t="shared" ca="1" si="1"/>
        <v>その他</v>
      </c>
      <c r="H9" s="847">
        <f t="shared" ca="1" si="2"/>
        <v>0</v>
      </c>
      <c r="I9" s="798">
        <f t="shared" ca="1" si="3"/>
        <v>6623</v>
      </c>
      <c r="J9" s="839">
        <f t="shared" ca="1" si="4"/>
        <v>45150</v>
      </c>
      <c r="K9" s="840"/>
      <c r="L9" s="840"/>
      <c r="M9" s="840"/>
      <c r="N9" s="840"/>
      <c r="O9" s="840"/>
      <c r="P9" s="841"/>
      <c r="Q9" s="844" t="str">
        <f t="shared" ca="1" si="5"/>
        <v>口振</v>
      </c>
    </row>
    <row r="10" spans="1:23" ht="23.1" customHeight="1">
      <c r="A10" s="779">
        <v>42</v>
      </c>
      <c r="B10" s="829" t="str">
        <f t="shared" ca="1" si="0"/>
        <v>浅井地区戦没者招魂祭供物料</v>
      </c>
      <c r="C10" s="819"/>
      <c r="D10" s="819"/>
      <c r="E10" s="819"/>
      <c r="F10" s="820"/>
      <c r="G10" s="834" t="str">
        <f t="shared" ca="1" si="1"/>
        <v>慶弔・見舞費</v>
      </c>
      <c r="H10" s="847" t="str">
        <f t="shared" ca="1" si="2"/>
        <v>(祝儀、寸志、激励）</v>
      </c>
      <c r="I10" s="798">
        <f t="shared" ca="1" si="3"/>
        <v>3000</v>
      </c>
      <c r="J10" s="839">
        <f t="shared" ca="1" si="4"/>
        <v>45154</v>
      </c>
      <c r="K10" s="840"/>
      <c r="L10" s="840"/>
      <c r="M10" s="840"/>
      <c r="N10" s="840"/>
      <c r="O10" s="840"/>
      <c r="P10" s="841"/>
      <c r="Q10" s="844" t="str">
        <f t="shared" ca="1" si="5"/>
        <v>現金</v>
      </c>
    </row>
    <row r="11" spans="1:23" ht="23.1" customHeight="1">
      <c r="A11" s="779">
        <v>43</v>
      </c>
      <c r="B11" s="829" t="str">
        <f t="shared" ca="1" si="0"/>
        <v>眞岸潤子教育委員実母ご逝去香典</v>
      </c>
      <c r="C11" s="819"/>
      <c r="D11" s="819"/>
      <c r="E11" s="819"/>
      <c r="F11" s="820"/>
      <c r="G11" s="834" t="str">
        <f t="shared" ca="1" si="1"/>
        <v>慶弔・見舞費</v>
      </c>
      <c r="H11" s="847" t="str">
        <f t="shared" ca="1" si="2"/>
        <v>(香典)</v>
      </c>
      <c r="I11" s="798">
        <f t="shared" ca="1" si="3"/>
        <v>10000</v>
      </c>
      <c r="J11" s="839">
        <f t="shared" ca="1" si="4"/>
        <v>45158</v>
      </c>
      <c r="K11" s="840"/>
      <c r="L11" s="840"/>
      <c r="M11" s="840"/>
      <c r="N11" s="840"/>
      <c r="O11" s="840"/>
      <c r="P11" s="841"/>
      <c r="Q11" s="844" t="str">
        <f t="shared" ca="1" si="5"/>
        <v>現金</v>
      </c>
    </row>
    <row r="12" spans="1:23" ht="23.1" customHeight="1">
      <c r="A12" s="779">
        <v>44</v>
      </c>
      <c r="B12" s="829" t="str">
        <f t="shared" ca="1" si="0"/>
        <v>禅楽竣工式スタンド花</v>
      </c>
      <c r="C12" s="819"/>
      <c r="D12" s="819"/>
      <c r="E12" s="819"/>
      <c r="F12" s="820"/>
      <c r="G12" s="834" t="str">
        <f t="shared" ca="1" si="1"/>
        <v>慶弔・見舞費</v>
      </c>
      <c r="H12" s="847" t="str">
        <f t="shared" ca="1" si="2"/>
        <v>(慶弔用供花等)</v>
      </c>
      <c r="I12" s="798">
        <f t="shared" ca="1" si="3"/>
        <v>11000</v>
      </c>
      <c r="J12" s="839">
        <f t="shared" ca="1" si="4"/>
        <v>45158</v>
      </c>
      <c r="K12" s="840"/>
      <c r="L12" s="840"/>
      <c r="M12" s="840"/>
      <c r="N12" s="840"/>
      <c r="O12" s="840"/>
      <c r="P12" s="841"/>
      <c r="Q12" s="844" t="str">
        <f t="shared" ca="1" si="5"/>
        <v>口振</v>
      </c>
    </row>
    <row r="13" spans="1:23" ht="23.1" customHeight="1">
      <c r="A13" s="779">
        <v>45</v>
      </c>
      <c r="B13" s="829" t="str">
        <f t="shared" ca="1" si="0"/>
        <v>富山県市長会議負担金</v>
      </c>
      <c r="C13" s="819"/>
      <c r="D13" s="819"/>
      <c r="E13" s="819"/>
      <c r="F13" s="820"/>
      <c r="G13" s="834" t="str">
        <f t="shared" ca="1" si="1"/>
        <v>会議・懇談会費</v>
      </c>
      <c r="H13" s="847" t="str">
        <f t="shared" ca="1" si="2"/>
        <v>(会議・懇談会費)</v>
      </c>
      <c r="I13" s="798">
        <f t="shared" ca="1" si="3"/>
        <v>5000</v>
      </c>
      <c r="J13" s="839">
        <f t="shared" ca="1" si="4"/>
        <v>45162</v>
      </c>
      <c r="K13" s="840"/>
      <c r="L13" s="840"/>
      <c r="M13" s="840"/>
      <c r="N13" s="840"/>
      <c r="O13" s="840"/>
      <c r="P13" s="841"/>
      <c r="Q13" s="844" t="str">
        <f t="shared" ca="1" si="5"/>
        <v>現金</v>
      </c>
    </row>
    <row r="14" spans="1:23" ht="23.1" customHeight="1">
      <c r="A14" s="779">
        <v>46</v>
      </c>
      <c r="B14" s="829" t="str">
        <f t="shared" ca="1" si="0"/>
        <v>作道校下忠魂碑奉賛会令和5年度招魂祭供物料</v>
      </c>
      <c r="C14" s="819"/>
      <c r="D14" s="819"/>
      <c r="E14" s="819"/>
      <c r="F14" s="820"/>
      <c r="G14" s="834" t="str">
        <f t="shared" ca="1" si="1"/>
        <v>慶弔・見舞費</v>
      </c>
      <c r="H14" s="847" t="str">
        <f t="shared" ca="1" si="2"/>
        <v>(祝儀、寸志、激励）</v>
      </c>
      <c r="I14" s="798">
        <f t="shared" ca="1" si="3"/>
        <v>3000</v>
      </c>
      <c r="J14" s="839">
        <f t="shared" ca="1" si="4"/>
        <v>45165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47</v>
      </c>
      <c r="B15" s="829" t="str">
        <f t="shared" ca="1" si="0"/>
        <v>令和5年度第2回「ワンチームとやま」連携推進本部会議懇談会会費</v>
      </c>
      <c r="C15" s="819"/>
      <c r="D15" s="819"/>
      <c r="E15" s="819"/>
      <c r="F15" s="820"/>
      <c r="G15" s="834" t="str">
        <f t="shared" ca="1" si="1"/>
        <v>会議・懇談会費</v>
      </c>
      <c r="H15" s="847" t="str">
        <f t="shared" ca="1" si="2"/>
        <v>(会議・懇談会費)</v>
      </c>
      <c r="I15" s="798">
        <f t="shared" ca="1" si="3"/>
        <v>10000</v>
      </c>
      <c r="J15" s="839">
        <f t="shared" ca="1" si="4"/>
        <v>45169</v>
      </c>
      <c r="K15" s="840"/>
      <c r="L15" s="840"/>
      <c r="M15" s="840"/>
      <c r="N15" s="840"/>
      <c r="O15" s="840"/>
      <c r="P15" s="841"/>
      <c r="Q15" s="844" t="str">
        <f t="shared" ca="1" si="5"/>
        <v>現金</v>
      </c>
    </row>
    <row r="16" spans="1:23" ht="23.1" customHeight="1">
      <c r="A16" s="779"/>
      <c r="B16" s="829" t="str">
        <f t="shared" ca="1" si="0"/>
        <v/>
      </c>
      <c r="C16" s="819"/>
      <c r="D16" s="819"/>
      <c r="E16" s="819"/>
      <c r="F16" s="820"/>
      <c r="G16" s="834" t="str">
        <f t="shared" ca="1" si="1"/>
        <v/>
      </c>
      <c r="H16" s="847" t="str">
        <f t="shared" ca="1" si="2"/>
        <v/>
      </c>
      <c r="I16" s="798" t="str">
        <f t="shared" ca="1" si="3"/>
        <v/>
      </c>
      <c r="J16" s="839" t="str">
        <f t="shared" ca="1" si="4"/>
        <v/>
      </c>
      <c r="K16" s="840"/>
      <c r="L16" s="840"/>
      <c r="M16" s="840"/>
      <c r="N16" s="840"/>
      <c r="O16" s="840"/>
      <c r="P16" s="841"/>
      <c r="Q16" s="844" t="str">
        <f t="shared" ca="1" si="5"/>
        <v/>
      </c>
    </row>
    <row r="17" spans="1:17" ht="23.1" customHeight="1">
      <c r="A17" s="779"/>
      <c r="B17" s="829" t="str">
        <f t="shared" ca="1" si="0"/>
        <v/>
      </c>
      <c r="C17" s="819"/>
      <c r="D17" s="819"/>
      <c r="E17" s="819"/>
      <c r="F17" s="820"/>
      <c r="G17" s="834" t="str">
        <f t="shared" ca="1" si="1"/>
        <v/>
      </c>
      <c r="H17" s="847" t="str">
        <f t="shared" ca="1" si="2"/>
        <v/>
      </c>
      <c r="I17" s="798" t="str">
        <f t="shared" ca="1" si="3"/>
        <v/>
      </c>
      <c r="J17" s="839" t="str">
        <f t="shared" ca="1" si="4"/>
        <v/>
      </c>
      <c r="K17" s="840"/>
      <c r="L17" s="840"/>
      <c r="M17" s="840"/>
      <c r="N17" s="840"/>
      <c r="O17" s="840"/>
      <c r="P17" s="841"/>
      <c r="Q17" s="844" t="str">
        <f t="shared" ca="1" si="5"/>
        <v/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847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847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847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 t="str">
        <f t="shared" ca="1" si="0"/>
        <v/>
      </c>
      <c r="C21" s="819"/>
      <c r="D21" s="819"/>
      <c r="E21" s="819"/>
      <c r="F21" s="820"/>
      <c r="G21" s="834" t="str">
        <f t="shared" ca="1" si="1"/>
        <v/>
      </c>
      <c r="H21" s="847" t="str">
        <f t="shared" ca="1" si="2"/>
        <v/>
      </c>
      <c r="I21" s="798" t="str">
        <f t="shared" ca="1" si="3"/>
        <v/>
      </c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 t="str">
        <f t="shared" ca="1" si="5"/>
        <v/>
      </c>
    </row>
    <row r="22" spans="1:17" ht="23.1" customHeight="1">
      <c r="A22" s="779"/>
      <c r="B22" s="829" t="str">
        <f t="shared" ca="1" si="0"/>
        <v/>
      </c>
      <c r="C22" s="819"/>
      <c r="D22" s="819"/>
      <c r="E22" s="819"/>
      <c r="F22" s="820"/>
      <c r="G22" s="834" t="str">
        <f t="shared" ca="1" si="1"/>
        <v/>
      </c>
      <c r="H22" s="847" t="str">
        <f t="shared" ca="1" si="2"/>
        <v/>
      </c>
      <c r="I22" s="798" t="str">
        <f t="shared" ca="1" si="3"/>
        <v/>
      </c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 t="str">
        <f t="shared" ca="1" si="5"/>
        <v/>
      </c>
    </row>
    <row r="23" spans="1:17" ht="23.1" customHeight="1">
      <c r="A23" s="779"/>
      <c r="B23" s="829" t="str">
        <f t="shared" ca="1" si="0"/>
        <v/>
      </c>
      <c r="C23" s="819"/>
      <c r="D23" s="819"/>
      <c r="E23" s="819"/>
      <c r="F23" s="820"/>
      <c r="G23" s="834" t="str">
        <f t="shared" ca="1" si="1"/>
        <v/>
      </c>
      <c r="H23" s="847" t="str">
        <f t="shared" ca="1" si="2"/>
        <v/>
      </c>
      <c r="I23" s="798" t="str">
        <f t="shared" ca="1" si="3"/>
        <v/>
      </c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 t="str">
        <f t="shared" ca="1" si="5"/>
        <v/>
      </c>
    </row>
    <row r="24" spans="1:17" ht="23.1" customHeight="1">
      <c r="A24" s="779"/>
      <c r="B24" s="829" t="str">
        <f t="shared" ca="1" si="0"/>
        <v/>
      </c>
      <c r="C24" s="819"/>
      <c r="D24" s="819"/>
      <c r="E24" s="819"/>
      <c r="F24" s="820"/>
      <c r="G24" s="834" t="str">
        <f t="shared" ca="1" si="1"/>
        <v/>
      </c>
      <c r="H24" s="847" t="str">
        <f t="shared" ca="1" si="2"/>
        <v/>
      </c>
      <c r="I24" s="798" t="str">
        <f t="shared" ca="1" si="3"/>
        <v/>
      </c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 t="str">
        <f t="shared" ca="1" si="5"/>
        <v/>
      </c>
    </row>
    <row r="25" spans="1:17" ht="23.1" customHeight="1">
      <c r="A25" s="779"/>
      <c r="B25" s="829" t="str">
        <f t="shared" ca="1" si="0"/>
        <v/>
      </c>
      <c r="C25" s="819"/>
      <c r="D25" s="819"/>
      <c r="E25" s="819"/>
      <c r="F25" s="820"/>
      <c r="G25" s="834" t="str">
        <f t="shared" ca="1" si="1"/>
        <v/>
      </c>
      <c r="H25" s="847" t="str">
        <f t="shared" ca="1" si="2"/>
        <v/>
      </c>
      <c r="I25" s="798" t="str">
        <f t="shared" ca="1" si="3"/>
        <v/>
      </c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 t="str">
        <f t="shared" ca="1" si="5"/>
        <v/>
      </c>
    </row>
    <row r="26" spans="1:17" ht="23.1" customHeight="1">
      <c r="A26" s="779"/>
      <c r="B26" s="829" t="str">
        <f t="shared" ca="1" si="0"/>
        <v/>
      </c>
      <c r="C26" s="819"/>
      <c r="D26" s="819"/>
      <c r="E26" s="819"/>
      <c r="F26" s="820"/>
      <c r="G26" s="834" t="str">
        <f t="shared" ca="1" si="1"/>
        <v/>
      </c>
      <c r="H26" s="847" t="str">
        <f t="shared" ca="1" si="2"/>
        <v/>
      </c>
      <c r="I26" s="798" t="str">
        <f t="shared" ca="1" si="3"/>
        <v/>
      </c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 t="str">
        <f t="shared" ca="1" si="5"/>
        <v/>
      </c>
    </row>
    <row r="27" spans="1:17" ht="23.1" customHeight="1">
      <c r="A27" s="779"/>
      <c r="B27" s="829" t="str">
        <f t="shared" ca="1" si="0"/>
        <v/>
      </c>
      <c r="C27" s="819"/>
      <c r="D27" s="819"/>
      <c r="E27" s="819"/>
      <c r="F27" s="820"/>
      <c r="G27" s="834" t="str">
        <f t="shared" ca="1" si="1"/>
        <v/>
      </c>
      <c r="H27" s="847" t="str">
        <f t="shared" ca="1" si="2"/>
        <v/>
      </c>
      <c r="I27" s="798" t="str">
        <f t="shared" ca="1" si="3"/>
        <v/>
      </c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 t="str">
        <f t="shared" ca="1" si="5"/>
        <v/>
      </c>
    </row>
    <row r="28" spans="1:17" ht="23.1" customHeight="1">
      <c r="A28" s="779"/>
      <c r="B28" s="829" t="str">
        <f t="shared" ca="1" si="0"/>
        <v/>
      </c>
      <c r="C28" s="819"/>
      <c r="D28" s="819"/>
      <c r="E28" s="819"/>
      <c r="F28" s="820"/>
      <c r="G28" s="834" t="str">
        <f t="shared" ca="1" si="1"/>
        <v/>
      </c>
      <c r="H28" s="847" t="str">
        <f t="shared" ca="1" si="2"/>
        <v/>
      </c>
      <c r="I28" s="798" t="str">
        <f t="shared" ca="1" si="3"/>
        <v/>
      </c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 t="str">
        <f t="shared" ca="1" si="5"/>
        <v/>
      </c>
    </row>
    <row r="29" spans="1:17" ht="23.1" customHeight="1">
      <c r="A29" s="779"/>
      <c r="B29" s="829" t="str">
        <f t="shared" ca="1" si="0"/>
        <v/>
      </c>
      <c r="C29" s="819"/>
      <c r="D29" s="819"/>
      <c r="E29" s="819"/>
      <c r="F29" s="820"/>
      <c r="G29" s="834" t="str">
        <f t="shared" ca="1" si="1"/>
        <v/>
      </c>
      <c r="H29" s="847" t="str">
        <f t="shared" ca="1" si="2"/>
        <v/>
      </c>
      <c r="I29" s="798" t="str">
        <f t="shared" ca="1" si="3"/>
        <v/>
      </c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 t="str">
        <f t="shared" ca="1" si="5"/>
        <v/>
      </c>
    </row>
    <row r="30" spans="1:17" ht="23.1" customHeight="1">
      <c r="A30" s="779"/>
      <c r="B30" s="829" t="str">
        <f t="shared" ca="1" si="0"/>
        <v/>
      </c>
      <c r="C30" s="819"/>
      <c r="D30" s="819"/>
      <c r="E30" s="819"/>
      <c r="F30" s="820"/>
      <c r="G30" s="834" t="str">
        <f t="shared" ca="1" si="1"/>
        <v/>
      </c>
      <c r="H30" s="847" t="str">
        <f t="shared" ca="1" si="2"/>
        <v/>
      </c>
      <c r="I30" s="798" t="str">
        <f t="shared" ca="1" si="3"/>
        <v/>
      </c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 t="str">
        <f t="shared" ca="1" si="5"/>
        <v/>
      </c>
    </row>
    <row r="31" spans="1:17" ht="23.1" customHeight="1">
      <c r="A31" s="779"/>
      <c r="B31" s="829" t="str">
        <f t="shared" ca="1" si="0"/>
        <v/>
      </c>
      <c r="C31" s="819"/>
      <c r="D31" s="819"/>
      <c r="E31" s="819"/>
      <c r="F31" s="820"/>
      <c r="G31" s="834" t="str">
        <f t="shared" ca="1" si="1"/>
        <v/>
      </c>
      <c r="H31" s="847" t="str">
        <f t="shared" ca="1" si="2"/>
        <v/>
      </c>
      <c r="I31" s="798" t="str">
        <f t="shared" ca="1" si="3"/>
        <v/>
      </c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 t="str">
        <f t="shared" ca="1" si="5"/>
        <v/>
      </c>
    </row>
    <row r="32" spans="1:17" ht="23.1" customHeight="1">
      <c r="A32" s="779"/>
      <c r="B32" s="829" t="str">
        <f t="shared" ca="1" si="0"/>
        <v/>
      </c>
      <c r="C32" s="819"/>
      <c r="D32" s="819"/>
      <c r="E32" s="819"/>
      <c r="F32" s="820"/>
      <c r="G32" s="834" t="str">
        <f t="shared" ca="1" si="1"/>
        <v/>
      </c>
      <c r="H32" s="847" t="str">
        <f t="shared" ca="1" si="2"/>
        <v/>
      </c>
      <c r="I32" s="798" t="str">
        <f t="shared" ca="1" si="3"/>
        <v/>
      </c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 t="str">
        <f t="shared" ca="1" si="5"/>
        <v/>
      </c>
    </row>
    <row r="33" spans="1:17" ht="23.1" customHeight="1">
      <c r="A33" s="779"/>
      <c r="B33" s="829" t="str">
        <f t="shared" ca="1" si="0"/>
        <v/>
      </c>
      <c r="C33" s="819"/>
      <c r="D33" s="819"/>
      <c r="E33" s="819"/>
      <c r="F33" s="820"/>
      <c r="G33" s="834" t="str">
        <f t="shared" ca="1" si="1"/>
        <v/>
      </c>
      <c r="H33" s="847" t="str">
        <f t="shared" ca="1" si="2"/>
        <v/>
      </c>
      <c r="I33" s="798" t="str">
        <f t="shared" ca="1" si="3"/>
        <v/>
      </c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 t="str">
        <f t="shared" ca="1" si="5"/>
        <v/>
      </c>
    </row>
    <row r="34" spans="1:17" ht="23.1" customHeight="1">
      <c r="A34" s="779"/>
      <c r="B34" s="829" t="str">
        <f t="shared" ca="1" si="0"/>
        <v/>
      </c>
      <c r="C34" s="819"/>
      <c r="D34" s="819"/>
      <c r="E34" s="819"/>
      <c r="F34" s="820"/>
      <c r="G34" s="834" t="str">
        <f t="shared" ca="1" si="1"/>
        <v/>
      </c>
      <c r="H34" s="847" t="str">
        <f t="shared" ca="1" si="2"/>
        <v/>
      </c>
      <c r="I34" s="798" t="str">
        <f t="shared" ca="1" si="3"/>
        <v/>
      </c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 t="str">
        <f t="shared" ca="1" si="5"/>
        <v/>
      </c>
    </row>
    <row r="35" spans="1:17" ht="23.1" customHeight="1">
      <c r="A35" s="779"/>
      <c r="B35" s="829" t="str">
        <f t="shared" ca="1" si="0"/>
        <v/>
      </c>
      <c r="C35" s="819"/>
      <c r="D35" s="819"/>
      <c r="E35" s="819"/>
      <c r="F35" s="820"/>
      <c r="G35" s="834" t="str">
        <f t="shared" ca="1" si="1"/>
        <v/>
      </c>
      <c r="H35" s="847" t="str">
        <f t="shared" ca="1" si="2"/>
        <v/>
      </c>
      <c r="I35" s="798" t="str">
        <f t="shared" ca="1" si="3"/>
        <v/>
      </c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 t="str">
        <f t="shared" ca="1" si="5"/>
        <v/>
      </c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zoomScaleSheetLayoutView="10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96</v>
      </c>
      <c r="B3" s="827"/>
      <c r="C3" s="827"/>
      <c r="D3" s="827"/>
      <c r="E3" s="827"/>
      <c r="F3" s="827"/>
      <c r="G3" s="827"/>
      <c r="H3" s="835"/>
      <c r="I3" s="838">
        <f ca="1">SUM(I6:I35)</f>
        <v>250950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I3+'8月'!I4:Q4</f>
        <v>1069609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48</v>
      </c>
      <c r="B6" s="829" t="str">
        <f t="shared" ref="B6:B35" ca="1" si="0">IF($A6="","",VLOOKUP($A6,実績,5,0))</f>
        <v>ミュージックステージのり～”のり”と”ミュージックステージのり”のバースデー・オープニング・パーティー会費</v>
      </c>
      <c r="C6" s="819"/>
      <c r="D6" s="819"/>
      <c r="E6" s="819"/>
      <c r="F6" s="820"/>
      <c r="G6" s="834" t="str">
        <f t="shared" ref="G6:G35" ca="1" si="1">IF($A6="","",VLOOKUP($A6,実績,6,0))</f>
        <v>会議・懇談会費</v>
      </c>
      <c r="H6" s="847" t="str">
        <f t="shared" ref="H6:H35" ca="1" si="2">IF($A6="","",VLOOKUP($A6,実績,7,0))</f>
        <v>(会議・懇談会費)</v>
      </c>
      <c r="I6" s="798">
        <f t="shared" ref="I6:I35" ca="1" si="3">IF($A6="","",VLOOKUP($A6,実績,20,0))</f>
        <v>10000</v>
      </c>
      <c r="J6" s="839">
        <f t="shared" ref="J6:J35" ca="1" si="4">IF($A6="","",VLOOKUP($A6,実績,8,0))</f>
        <v>45170</v>
      </c>
      <c r="K6" s="840"/>
      <c r="L6" s="840"/>
      <c r="M6" s="840"/>
      <c r="N6" s="840"/>
      <c r="O6" s="840"/>
      <c r="P6" s="841"/>
      <c r="Q6" s="844" t="str">
        <f t="shared" ref="Q6:Q35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49</v>
      </c>
      <c r="B7" s="829" t="str">
        <f t="shared" ca="1" si="0"/>
        <v>ミュージックステージのり～”のり”と”ミュージックステージのり”のバースデー・オープニング・パーティスタンド花</v>
      </c>
      <c r="C7" s="819"/>
      <c r="D7" s="819"/>
      <c r="E7" s="819"/>
      <c r="F7" s="820"/>
      <c r="G7" s="834" t="str">
        <f t="shared" ca="1" si="1"/>
        <v>慶弔・見舞費</v>
      </c>
      <c r="H7" s="847" t="str">
        <f t="shared" ca="1" si="2"/>
        <v>(慶弔用供花等)</v>
      </c>
      <c r="I7" s="798">
        <f t="shared" ca="1" si="3"/>
        <v>11000</v>
      </c>
      <c r="J7" s="839">
        <f t="shared" ca="1" si="4"/>
        <v>45170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50</v>
      </c>
      <c r="B8" s="829" t="str">
        <f t="shared" ca="1" si="0"/>
        <v>呉西6市市長意見交換会会費</v>
      </c>
      <c r="C8" s="819"/>
      <c r="D8" s="819"/>
      <c r="E8" s="819"/>
      <c r="F8" s="820"/>
      <c r="G8" s="834" t="str">
        <f t="shared" ca="1" si="1"/>
        <v>会議・懇談会費</v>
      </c>
      <c r="H8" s="847" t="str">
        <f t="shared" ca="1" si="2"/>
        <v>(会議・懇談会費)</v>
      </c>
      <c r="I8" s="798">
        <f t="shared" ca="1" si="3"/>
        <v>20000</v>
      </c>
      <c r="J8" s="839">
        <f t="shared" ca="1" si="4"/>
        <v>45173</v>
      </c>
      <c r="K8" s="840"/>
      <c r="L8" s="840"/>
      <c r="M8" s="840"/>
      <c r="N8" s="840"/>
      <c r="O8" s="840"/>
      <c r="P8" s="841"/>
      <c r="Q8" s="844" t="str">
        <f t="shared" ca="1" si="5"/>
        <v>現金</v>
      </c>
    </row>
    <row r="9" spans="1:23" ht="23.1" customHeight="1">
      <c r="A9" s="779">
        <v>51</v>
      </c>
      <c r="B9" s="829" t="str">
        <f t="shared" ca="1" si="0"/>
        <v>第14回富山県山（車）・鉾・屋台・行燈祭交流会議情報交換会会費</v>
      </c>
      <c r="C9" s="819"/>
      <c r="D9" s="819"/>
      <c r="E9" s="819"/>
      <c r="F9" s="820"/>
      <c r="G9" s="834" t="str">
        <f t="shared" ca="1" si="1"/>
        <v>会議・懇談会費</v>
      </c>
      <c r="H9" s="847" t="str">
        <f t="shared" ca="1" si="2"/>
        <v>(会議・懇談会費)</v>
      </c>
      <c r="I9" s="798">
        <f t="shared" ca="1" si="3"/>
        <v>10000</v>
      </c>
      <c r="J9" s="839">
        <f t="shared" ca="1" si="4"/>
        <v>45185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>
        <v>52</v>
      </c>
      <c r="B10" s="829" t="str">
        <f t="shared" ca="1" si="0"/>
        <v>堂故茂参議院議員国土交通副大臣就任祝花</v>
      </c>
      <c r="C10" s="819"/>
      <c r="D10" s="819"/>
      <c r="E10" s="819"/>
      <c r="F10" s="820"/>
      <c r="G10" s="834" t="str">
        <f t="shared" ca="1" si="1"/>
        <v>慶弔・見舞費</v>
      </c>
      <c r="H10" s="847" t="str">
        <f t="shared" ca="1" si="2"/>
        <v>(慶弔用供花等)</v>
      </c>
      <c r="I10" s="798">
        <f t="shared" ca="1" si="3"/>
        <v>28050</v>
      </c>
      <c r="J10" s="839">
        <f t="shared" ca="1" si="4"/>
        <v>45185</v>
      </c>
      <c r="K10" s="840"/>
      <c r="L10" s="840"/>
      <c r="M10" s="840"/>
      <c r="N10" s="840"/>
      <c r="O10" s="840"/>
      <c r="P10" s="841"/>
      <c r="Q10" s="844" t="str">
        <f t="shared" ca="1" si="5"/>
        <v>口振</v>
      </c>
    </row>
    <row r="11" spans="1:23" ht="23.1" customHeight="1">
      <c r="A11" s="779">
        <v>53</v>
      </c>
      <c r="B11" s="829" t="str">
        <f t="shared" ca="1" si="0"/>
        <v>山本徹富山県議会議長全国都道府県議会議長会会長就任祝賀会</v>
      </c>
      <c r="C11" s="819"/>
      <c r="D11" s="819"/>
      <c r="E11" s="819"/>
      <c r="F11" s="820"/>
      <c r="G11" s="834" t="str">
        <f t="shared" ca="1" si="1"/>
        <v>会議・懇談会費</v>
      </c>
      <c r="H11" s="847" t="str">
        <f t="shared" ca="1" si="2"/>
        <v>(会議・懇談会費)</v>
      </c>
      <c r="I11" s="798">
        <f t="shared" ca="1" si="3"/>
        <v>15000</v>
      </c>
      <c r="J11" s="839">
        <f t="shared" ca="1" si="4"/>
        <v>45186</v>
      </c>
      <c r="K11" s="840"/>
      <c r="L11" s="840"/>
      <c r="M11" s="840"/>
      <c r="N11" s="840"/>
      <c r="O11" s="840"/>
      <c r="P11" s="841"/>
      <c r="Q11" s="844" t="str">
        <f t="shared" ca="1" si="5"/>
        <v>現金</v>
      </c>
    </row>
    <row r="12" spans="1:23" ht="23.1" customHeight="1">
      <c r="A12" s="779">
        <v>54</v>
      </c>
      <c r="B12" s="829" t="str">
        <f t="shared" ca="1" si="0"/>
        <v>いしかわ富山県人会「つるぎクラブ」第９回懇親会費</v>
      </c>
      <c r="C12" s="819"/>
      <c r="D12" s="819"/>
      <c r="E12" s="819"/>
      <c r="F12" s="820"/>
      <c r="G12" s="834" t="str">
        <f t="shared" ca="1" si="1"/>
        <v>会議・懇談会費</v>
      </c>
      <c r="H12" s="847" t="str">
        <f t="shared" ca="1" si="2"/>
        <v>(会議・懇談会費)</v>
      </c>
      <c r="I12" s="798">
        <f t="shared" ca="1" si="3"/>
        <v>10000</v>
      </c>
      <c r="J12" s="839">
        <f t="shared" ca="1" si="4"/>
        <v>45188</v>
      </c>
      <c r="K12" s="840"/>
      <c r="L12" s="840"/>
      <c r="M12" s="840"/>
      <c r="N12" s="840"/>
      <c r="O12" s="840"/>
      <c r="P12" s="841"/>
      <c r="Q12" s="844" t="str">
        <f t="shared" ca="1" si="5"/>
        <v>口振</v>
      </c>
    </row>
    <row r="13" spans="1:23" ht="23.1" customHeight="1">
      <c r="A13" s="779">
        <v>55</v>
      </c>
      <c r="B13" s="829" t="str">
        <f t="shared" ca="1" si="0"/>
        <v>島竜彦氏叙勲受章お祝いの会スタンド花</v>
      </c>
      <c r="C13" s="819"/>
      <c r="D13" s="819"/>
      <c r="E13" s="819"/>
      <c r="F13" s="820"/>
      <c r="G13" s="834" t="str">
        <f t="shared" ca="1" si="1"/>
        <v>慶弔・見舞費</v>
      </c>
      <c r="H13" s="847" t="str">
        <f t="shared" ca="1" si="2"/>
        <v>(慶弔用供花等)</v>
      </c>
      <c r="I13" s="798">
        <f t="shared" ca="1" si="3"/>
        <v>13200</v>
      </c>
      <c r="J13" s="839">
        <f t="shared" ca="1" si="4"/>
        <v>45190</v>
      </c>
      <c r="K13" s="840"/>
      <c r="L13" s="840"/>
      <c r="M13" s="840"/>
      <c r="N13" s="840"/>
      <c r="O13" s="840"/>
      <c r="P13" s="841"/>
      <c r="Q13" s="844" t="str">
        <f t="shared" ca="1" si="5"/>
        <v>口振</v>
      </c>
    </row>
    <row r="14" spans="1:23" ht="23.1" customHeight="1">
      <c r="A14" s="779">
        <v>56</v>
      </c>
      <c r="B14" s="829" t="str">
        <f t="shared" ca="1" si="0"/>
        <v>株式会社中村燃料商店創業120周年記念祝賀会</v>
      </c>
      <c r="C14" s="819"/>
      <c r="D14" s="819"/>
      <c r="E14" s="819"/>
      <c r="F14" s="820"/>
      <c r="G14" s="834" t="str">
        <f t="shared" ca="1" si="1"/>
        <v>会議・懇談会費</v>
      </c>
      <c r="H14" s="847" t="str">
        <f t="shared" ca="1" si="2"/>
        <v>(会議・懇談会費)</v>
      </c>
      <c r="I14" s="798">
        <f t="shared" ca="1" si="3"/>
        <v>15000</v>
      </c>
      <c r="J14" s="839">
        <f t="shared" ca="1" si="4"/>
        <v>45192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57</v>
      </c>
      <c r="B15" s="829" t="str">
        <f t="shared" ca="1" si="0"/>
        <v>海老江曳山まつり　祝金（＠5,000円×3基）</v>
      </c>
      <c r="C15" s="819"/>
      <c r="D15" s="819"/>
      <c r="E15" s="819"/>
      <c r="F15" s="820"/>
      <c r="G15" s="834" t="str">
        <f t="shared" ca="1" si="1"/>
        <v>慶弔・見舞費</v>
      </c>
      <c r="H15" s="847" t="str">
        <f t="shared" ca="1" si="2"/>
        <v>(祝儀、寸志、激励）</v>
      </c>
      <c r="I15" s="798">
        <f t="shared" ca="1" si="3"/>
        <v>15000</v>
      </c>
      <c r="J15" s="839">
        <f t="shared" ca="1" si="4"/>
        <v>45192</v>
      </c>
      <c r="K15" s="840"/>
      <c r="L15" s="840"/>
      <c r="M15" s="840"/>
      <c r="N15" s="840"/>
      <c r="O15" s="840"/>
      <c r="P15" s="841"/>
      <c r="Q15" s="844" t="str">
        <f t="shared" ca="1" si="5"/>
        <v>現金</v>
      </c>
    </row>
    <row r="16" spans="1:23" ht="23.1" customHeight="1">
      <c r="A16" s="779">
        <v>58</v>
      </c>
      <c r="B16" s="829" t="str">
        <f t="shared" ca="1" si="0"/>
        <v>日本商工会議所青年部第43回北陸信越ブロック大会射水大会スタンド花</v>
      </c>
      <c r="C16" s="819"/>
      <c r="D16" s="819"/>
      <c r="E16" s="819"/>
      <c r="F16" s="820"/>
      <c r="G16" s="834" t="str">
        <f t="shared" ca="1" si="1"/>
        <v>慶弔・見舞費</v>
      </c>
      <c r="H16" s="847" t="str">
        <f t="shared" ca="1" si="2"/>
        <v>(慶弔用供花等)</v>
      </c>
      <c r="I16" s="798">
        <f t="shared" ca="1" si="3"/>
        <v>11000</v>
      </c>
      <c r="J16" s="839">
        <f t="shared" ca="1" si="4"/>
        <v>45192</v>
      </c>
      <c r="K16" s="840"/>
      <c r="L16" s="840"/>
      <c r="M16" s="840"/>
      <c r="N16" s="840"/>
      <c r="O16" s="840"/>
      <c r="P16" s="841"/>
      <c r="Q16" s="844" t="str">
        <f t="shared" ca="1" si="5"/>
        <v>口振</v>
      </c>
    </row>
    <row r="17" spans="1:17" ht="23.1" customHeight="1">
      <c r="A17" s="779">
        <v>59</v>
      </c>
      <c r="B17" s="829" t="str">
        <f t="shared" ca="1" si="0"/>
        <v>株式会社中村燃料商店創業120周年記念祝賀会胡蝶蘭</v>
      </c>
      <c r="C17" s="819"/>
      <c r="D17" s="819"/>
      <c r="E17" s="819"/>
      <c r="F17" s="820"/>
      <c r="G17" s="834" t="str">
        <f t="shared" ca="1" si="1"/>
        <v>慶弔・見舞費</v>
      </c>
      <c r="H17" s="847" t="str">
        <f t="shared" ca="1" si="2"/>
        <v>(慶弔用供花等)</v>
      </c>
      <c r="I17" s="798">
        <f t="shared" ca="1" si="3"/>
        <v>33000</v>
      </c>
      <c r="J17" s="839">
        <f t="shared" ca="1" si="4"/>
        <v>45192</v>
      </c>
      <c r="K17" s="840"/>
      <c r="L17" s="840"/>
      <c r="M17" s="840"/>
      <c r="N17" s="840"/>
      <c r="O17" s="840"/>
      <c r="P17" s="841"/>
      <c r="Q17" s="844" t="str">
        <f t="shared" ca="1" si="5"/>
        <v>口振</v>
      </c>
    </row>
    <row r="18" spans="1:17" ht="23.1" customHeight="1">
      <c r="A18" s="779">
        <v>60</v>
      </c>
      <c r="B18" s="829" t="str">
        <f t="shared" ca="1" si="0"/>
        <v>特定非営利活動法人子どもの権利支援センターぱれっと設立20周年記念パーティー</v>
      </c>
      <c r="C18" s="819"/>
      <c r="D18" s="819"/>
      <c r="E18" s="819"/>
      <c r="F18" s="820"/>
      <c r="G18" s="834" t="str">
        <f t="shared" ca="1" si="1"/>
        <v>会議・懇談会費</v>
      </c>
      <c r="H18" s="847" t="str">
        <f t="shared" ca="1" si="2"/>
        <v>(会議・懇談会費)</v>
      </c>
      <c r="I18" s="798">
        <f t="shared" ca="1" si="3"/>
        <v>10000</v>
      </c>
      <c r="J18" s="839">
        <f t="shared" ca="1" si="4"/>
        <v>45193</v>
      </c>
      <c r="K18" s="840"/>
      <c r="L18" s="840"/>
      <c r="M18" s="840"/>
      <c r="N18" s="840"/>
      <c r="O18" s="840"/>
      <c r="P18" s="841"/>
      <c r="Q18" s="844" t="str">
        <f t="shared" ca="1" si="5"/>
        <v>現金</v>
      </c>
    </row>
    <row r="19" spans="1:17" ht="23.1" customHeight="1">
      <c r="A19" s="779">
        <v>61</v>
      </c>
      <c r="B19" s="829" t="str">
        <f t="shared" ca="1" si="0"/>
        <v>特定非営利活動法人子どもの権利支援センターぱれっと設立20周年スタンド花</v>
      </c>
      <c r="C19" s="819"/>
      <c r="D19" s="819"/>
      <c r="E19" s="819"/>
      <c r="F19" s="820"/>
      <c r="G19" s="834" t="str">
        <f t="shared" ca="1" si="1"/>
        <v>慶弔・見舞費</v>
      </c>
      <c r="H19" s="847" t="str">
        <f t="shared" ca="1" si="2"/>
        <v>(慶弔用供花等)</v>
      </c>
      <c r="I19" s="798">
        <f t="shared" ca="1" si="3"/>
        <v>13200</v>
      </c>
      <c r="J19" s="839">
        <f t="shared" ca="1" si="4"/>
        <v>45193</v>
      </c>
      <c r="K19" s="840"/>
      <c r="L19" s="840"/>
      <c r="M19" s="840"/>
      <c r="N19" s="840"/>
      <c r="O19" s="840"/>
      <c r="P19" s="841"/>
      <c r="Q19" s="844" t="str">
        <f t="shared" ca="1" si="5"/>
        <v>口振</v>
      </c>
    </row>
    <row r="20" spans="1:17" ht="23.1" customHeight="1">
      <c r="A20" s="779">
        <v>62</v>
      </c>
      <c r="B20" s="829" t="str">
        <f t="shared" ca="1" si="0"/>
        <v>大野久芳氏旭日中綬章受章を祝う会スタンド花</v>
      </c>
      <c r="C20" s="819"/>
      <c r="D20" s="819"/>
      <c r="E20" s="819"/>
      <c r="F20" s="820"/>
      <c r="G20" s="834" t="str">
        <f t="shared" ca="1" si="1"/>
        <v>慶弔・見舞費</v>
      </c>
      <c r="H20" s="847" t="str">
        <f t="shared" ca="1" si="2"/>
        <v>(慶弔用供花等)</v>
      </c>
      <c r="I20" s="798">
        <f t="shared" ca="1" si="3"/>
        <v>16500</v>
      </c>
      <c r="J20" s="839">
        <f t="shared" ca="1" si="4"/>
        <v>45193</v>
      </c>
      <c r="K20" s="840"/>
      <c r="L20" s="840"/>
      <c r="M20" s="840"/>
      <c r="N20" s="840"/>
      <c r="O20" s="840"/>
      <c r="P20" s="841"/>
      <c r="Q20" s="844" t="str">
        <f t="shared" ca="1" si="5"/>
        <v>口振</v>
      </c>
    </row>
    <row r="21" spans="1:17" ht="23.1" customHeight="1">
      <c r="A21" s="779">
        <v>63</v>
      </c>
      <c r="B21" s="829" t="str">
        <f t="shared" ca="1" si="0"/>
        <v>射水商工会議所懇談会</v>
      </c>
      <c r="C21" s="819"/>
      <c r="D21" s="819"/>
      <c r="E21" s="819"/>
      <c r="F21" s="820"/>
      <c r="G21" s="834" t="str">
        <f t="shared" ca="1" si="1"/>
        <v>会議・懇談会費</v>
      </c>
      <c r="H21" s="847" t="str">
        <f t="shared" ca="1" si="2"/>
        <v>(会議・懇談会費)</v>
      </c>
      <c r="I21" s="798">
        <f t="shared" ca="1" si="3"/>
        <v>20000</v>
      </c>
      <c r="J21" s="839">
        <f t="shared" ca="1" si="4"/>
        <v>45196</v>
      </c>
      <c r="K21" s="840"/>
      <c r="L21" s="840"/>
      <c r="M21" s="840"/>
      <c r="N21" s="840"/>
      <c r="O21" s="840"/>
      <c r="P21" s="841"/>
      <c r="Q21" s="844" t="str">
        <f t="shared" ca="1" si="5"/>
        <v>現金</v>
      </c>
    </row>
    <row r="22" spans="1:17" ht="23.1" customHeight="1">
      <c r="A22" s="779"/>
      <c r="B22" s="829" t="str">
        <f t="shared" ca="1" si="0"/>
        <v/>
      </c>
      <c r="C22" s="819"/>
      <c r="D22" s="819"/>
      <c r="E22" s="819"/>
      <c r="F22" s="820"/>
      <c r="G22" s="834" t="str">
        <f t="shared" ca="1" si="1"/>
        <v/>
      </c>
      <c r="H22" s="847" t="str">
        <f t="shared" ca="1" si="2"/>
        <v/>
      </c>
      <c r="I22" s="798" t="str">
        <f t="shared" ca="1" si="3"/>
        <v/>
      </c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 t="str">
        <f t="shared" ca="1" si="5"/>
        <v/>
      </c>
    </row>
    <row r="23" spans="1:17" ht="23.1" customHeight="1">
      <c r="A23" s="779"/>
      <c r="B23" s="829" t="str">
        <f t="shared" ca="1" si="0"/>
        <v/>
      </c>
      <c r="C23" s="819"/>
      <c r="D23" s="819"/>
      <c r="E23" s="819"/>
      <c r="F23" s="820"/>
      <c r="G23" s="834" t="str">
        <f t="shared" ca="1" si="1"/>
        <v/>
      </c>
      <c r="H23" s="847" t="str">
        <f t="shared" ca="1" si="2"/>
        <v/>
      </c>
      <c r="I23" s="798" t="str">
        <f t="shared" ca="1" si="3"/>
        <v/>
      </c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 t="str">
        <f t="shared" ca="1" si="5"/>
        <v/>
      </c>
    </row>
    <row r="24" spans="1:17" ht="23.1" customHeight="1">
      <c r="A24" s="779"/>
      <c r="B24" s="829" t="str">
        <f t="shared" ca="1" si="0"/>
        <v/>
      </c>
      <c r="C24" s="819"/>
      <c r="D24" s="819"/>
      <c r="E24" s="819"/>
      <c r="F24" s="820"/>
      <c r="G24" s="834" t="str">
        <f t="shared" ca="1" si="1"/>
        <v/>
      </c>
      <c r="H24" s="847" t="str">
        <f t="shared" ca="1" si="2"/>
        <v/>
      </c>
      <c r="I24" s="798" t="str">
        <f t="shared" ca="1" si="3"/>
        <v/>
      </c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 t="str">
        <f t="shared" ca="1" si="5"/>
        <v/>
      </c>
    </row>
    <row r="25" spans="1:17" ht="23.1" customHeight="1">
      <c r="A25" s="779"/>
      <c r="B25" s="829" t="str">
        <f t="shared" ca="1" si="0"/>
        <v/>
      </c>
      <c r="C25" s="819"/>
      <c r="D25" s="819"/>
      <c r="E25" s="819"/>
      <c r="F25" s="820"/>
      <c r="G25" s="834" t="str">
        <f t="shared" ca="1" si="1"/>
        <v/>
      </c>
      <c r="H25" s="847" t="str">
        <f t="shared" ca="1" si="2"/>
        <v/>
      </c>
      <c r="I25" s="798" t="str">
        <f t="shared" ca="1" si="3"/>
        <v/>
      </c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 t="str">
        <f t="shared" ca="1" si="5"/>
        <v/>
      </c>
    </row>
    <row r="26" spans="1:17" ht="23.1" customHeight="1">
      <c r="A26" s="779"/>
      <c r="B26" s="829" t="str">
        <f t="shared" ca="1" si="0"/>
        <v/>
      </c>
      <c r="C26" s="819"/>
      <c r="D26" s="819"/>
      <c r="E26" s="819"/>
      <c r="F26" s="820"/>
      <c r="G26" s="834" t="str">
        <f t="shared" ca="1" si="1"/>
        <v/>
      </c>
      <c r="H26" s="847" t="str">
        <f t="shared" ca="1" si="2"/>
        <v/>
      </c>
      <c r="I26" s="798" t="str">
        <f t="shared" ca="1" si="3"/>
        <v/>
      </c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 t="str">
        <f t="shared" ca="1" si="5"/>
        <v/>
      </c>
    </row>
    <row r="27" spans="1:17" ht="23.1" customHeight="1">
      <c r="A27" s="779"/>
      <c r="B27" s="829" t="str">
        <f t="shared" ca="1" si="0"/>
        <v/>
      </c>
      <c r="C27" s="819"/>
      <c r="D27" s="819"/>
      <c r="E27" s="819"/>
      <c r="F27" s="820"/>
      <c r="G27" s="834" t="str">
        <f t="shared" ca="1" si="1"/>
        <v/>
      </c>
      <c r="H27" s="847" t="str">
        <f t="shared" ca="1" si="2"/>
        <v/>
      </c>
      <c r="I27" s="798" t="str">
        <f t="shared" ca="1" si="3"/>
        <v/>
      </c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 t="str">
        <f t="shared" ca="1" si="5"/>
        <v/>
      </c>
    </row>
    <row r="28" spans="1:17" ht="23.1" customHeight="1">
      <c r="A28" s="779"/>
      <c r="B28" s="829" t="str">
        <f t="shared" ca="1" si="0"/>
        <v/>
      </c>
      <c r="C28" s="819"/>
      <c r="D28" s="819"/>
      <c r="E28" s="819"/>
      <c r="F28" s="820"/>
      <c r="G28" s="834" t="str">
        <f t="shared" ca="1" si="1"/>
        <v/>
      </c>
      <c r="H28" s="847" t="str">
        <f t="shared" ca="1" si="2"/>
        <v/>
      </c>
      <c r="I28" s="798" t="str">
        <f t="shared" ca="1" si="3"/>
        <v/>
      </c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 t="str">
        <f t="shared" ca="1" si="5"/>
        <v/>
      </c>
    </row>
    <row r="29" spans="1:17" ht="23.1" customHeight="1">
      <c r="A29" s="779"/>
      <c r="B29" s="829" t="str">
        <f t="shared" ca="1" si="0"/>
        <v/>
      </c>
      <c r="C29" s="819"/>
      <c r="D29" s="819"/>
      <c r="E29" s="819"/>
      <c r="F29" s="820"/>
      <c r="G29" s="834" t="str">
        <f t="shared" ca="1" si="1"/>
        <v/>
      </c>
      <c r="H29" s="847" t="str">
        <f t="shared" ca="1" si="2"/>
        <v/>
      </c>
      <c r="I29" s="798" t="str">
        <f t="shared" ca="1" si="3"/>
        <v/>
      </c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 t="str">
        <f t="shared" ca="1" si="5"/>
        <v/>
      </c>
    </row>
    <row r="30" spans="1:17" ht="23.1" customHeight="1">
      <c r="A30" s="779"/>
      <c r="B30" s="829" t="str">
        <f t="shared" ca="1" si="0"/>
        <v/>
      </c>
      <c r="C30" s="819"/>
      <c r="D30" s="819"/>
      <c r="E30" s="819"/>
      <c r="F30" s="820"/>
      <c r="G30" s="834" t="str">
        <f t="shared" ca="1" si="1"/>
        <v/>
      </c>
      <c r="H30" s="847" t="str">
        <f t="shared" ca="1" si="2"/>
        <v/>
      </c>
      <c r="I30" s="798" t="str">
        <f t="shared" ca="1" si="3"/>
        <v/>
      </c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 t="str">
        <f t="shared" ca="1" si="5"/>
        <v/>
      </c>
    </row>
    <row r="31" spans="1:17" ht="23.1" customHeight="1">
      <c r="A31" s="779"/>
      <c r="B31" s="829" t="str">
        <f t="shared" ca="1" si="0"/>
        <v/>
      </c>
      <c r="C31" s="819"/>
      <c r="D31" s="819"/>
      <c r="E31" s="819"/>
      <c r="F31" s="820"/>
      <c r="G31" s="834" t="str">
        <f t="shared" ca="1" si="1"/>
        <v/>
      </c>
      <c r="H31" s="847" t="str">
        <f t="shared" ca="1" si="2"/>
        <v/>
      </c>
      <c r="I31" s="798" t="str">
        <f t="shared" ca="1" si="3"/>
        <v/>
      </c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 t="str">
        <f t="shared" ca="1" si="5"/>
        <v/>
      </c>
    </row>
    <row r="32" spans="1:17" ht="23.1" customHeight="1">
      <c r="A32" s="779"/>
      <c r="B32" s="829" t="str">
        <f t="shared" ca="1" si="0"/>
        <v/>
      </c>
      <c r="C32" s="819"/>
      <c r="D32" s="819"/>
      <c r="E32" s="819"/>
      <c r="F32" s="820"/>
      <c r="G32" s="834" t="str">
        <f t="shared" ca="1" si="1"/>
        <v/>
      </c>
      <c r="H32" s="847" t="str">
        <f t="shared" ca="1" si="2"/>
        <v/>
      </c>
      <c r="I32" s="798" t="str">
        <f t="shared" ca="1" si="3"/>
        <v/>
      </c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 t="str">
        <f t="shared" ca="1" si="5"/>
        <v/>
      </c>
    </row>
    <row r="33" spans="1:17" ht="23.1" customHeight="1">
      <c r="A33" s="779"/>
      <c r="B33" s="829" t="str">
        <f t="shared" ca="1" si="0"/>
        <v/>
      </c>
      <c r="C33" s="819"/>
      <c r="D33" s="819"/>
      <c r="E33" s="819"/>
      <c r="F33" s="820"/>
      <c r="G33" s="834" t="str">
        <f t="shared" ca="1" si="1"/>
        <v/>
      </c>
      <c r="H33" s="847" t="str">
        <f t="shared" ca="1" si="2"/>
        <v/>
      </c>
      <c r="I33" s="798" t="str">
        <f t="shared" ca="1" si="3"/>
        <v/>
      </c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 t="str">
        <f t="shared" ca="1" si="5"/>
        <v/>
      </c>
    </row>
    <row r="34" spans="1:17" ht="23.1" customHeight="1">
      <c r="A34" s="779"/>
      <c r="B34" s="829" t="str">
        <f t="shared" ca="1" si="0"/>
        <v/>
      </c>
      <c r="C34" s="819"/>
      <c r="D34" s="819"/>
      <c r="E34" s="819"/>
      <c r="F34" s="820"/>
      <c r="G34" s="834" t="str">
        <f t="shared" ca="1" si="1"/>
        <v/>
      </c>
      <c r="H34" s="847" t="str">
        <f t="shared" ca="1" si="2"/>
        <v/>
      </c>
      <c r="I34" s="798" t="str">
        <f t="shared" ca="1" si="3"/>
        <v/>
      </c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 t="str">
        <f t="shared" ca="1" si="5"/>
        <v/>
      </c>
    </row>
    <row r="35" spans="1:17" ht="23.1" customHeight="1">
      <c r="A35" s="779"/>
      <c r="B35" s="829" t="str">
        <f t="shared" ca="1" si="0"/>
        <v/>
      </c>
      <c r="C35" s="819"/>
      <c r="D35" s="819"/>
      <c r="E35" s="819"/>
      <c r="F35" s="820"/>
      <c r="G35" s="834" t="str">
        <f t="shared" ca="1" si="1"/>
        <v/>
      </c>
      <c r="H35" s="847" t="str">
        <f t="shared" ca="1" si="2"/>
        <v/>
      </c>
      <c r="I35" s="798" t="str">
        <f t="shared" ca="1" si="3"/>
        <v/>
      </c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 t="str">
        <f t="shared" ca="1" si="5"/>
        <v/>
      </c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zoomScale="6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184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168</v>
      </c>
      <c r="B3" s="827"/>
      <c r="C3" s="827"/>
      <c r="D3" s="827"/>
      <c r="E3" s="827"/>
      <c r="F3" s="827"/>
      <c r="G3" s="827"/>
      <c r="H3" s="835"/>
      <c r="I3" s="838">
        <f ca="1">SUM(I6:I35)</f>
        <v>444657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I3+'9月'!I4:Q4</f>
        <v>1514266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64</v>
      </c>
      <c r="B6" s="829" t="str">
        <f t="shared" ref="B6:B22" ca="1" si="0">IF($A6="","",VLOOKUP($A6,実績,5,0))</f>
        <v>新湊曳山まつり祝金（（曳山13基＋神輿1基）×@5000）</v>
      </c>
      <c r="C6" s="819"/>
      <c r="D6" s="819"/>
      <c r="E6" s="819"/>
      <c r="F6" s="820"/>
      <c r="G6" s="794" t="str">
        <f t="shared" ref="G6:G22" ca="1" si="1">IF($A6="","",VLOOKUP($A6,実績,6,0))</f>
        <v>慶弔・見舞費</v>
      </c>
      <c r="H6" s="855" t="str">
        <f t="shared" ref="H6:H22" ca="1" si="2">IF($A6="","",VLOOKUP($A6,実績,7,0))</f>
        <v>(祝儀、寸志、激励）</v>
      </c>
      <c r="I6" s="798">
        <f t="shared" ref="I6:I22" ca="1" si="3">IF($A6="","",VLOOKUP($A6,実績,20,0))</f>
        <v>70000</v>
      </c>
      <c r="J6" s="839">
        <f t="shared" ref="J6:J35" ca="1" si="4">IF($A6="","",VLOOKUP($A6,実績,8,0))</f>
        <v>45200</v>
      </c>
      <c r="K6" s="840"/>
      <c r="L6" s="840"/>
      <c r="M6" s="840"/>
      <c r="N6" s="840"/>
      <c r="O6" s="840"/>
      <c r="P6" s="841"/>
      <c r="Q6" s="844" t="str">
        <f t="shared" ref="Q6:Q22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65</v>
      </c>
      <c r="B7" s="829" t="str">
        <f t="shared" ca="1" si="0"/>
        <v>新湊曳山まつり剣淵町議会への土産</v>
      </c>
      <c r="C7" s="819"/>
      <c r="D7" s="819"/>
      <c r="E7" s="819"/>
      <c r="F7" s="820"/>
      <c r="G7" s="794" t="str">
        <f t="shared" ca="1" si="1"/>
        <v>その他</v>
      </c>
      <c r="H7" s="855">
        <f t="shared" ca="1" si="2"/>
        <v>0</v>
      </c>
      <c r="I7" s="798">
        <f t="shared" ca="1" si="3"/>
        <v>3030</v>
      </c>
      <c r="J7" s="839">
        <f t="shared" ca="1" si="4"/>
        <v>45200</v>
      </c>
      <c r="K7" s="840"/>
      <c r="L7" s="840"/>
      <c r="M7" s="840"/>
      <c r="N7" s="840"/>
      <c r="O7" s="840"/>
      <c r="P7" s="841"/>
      <c r="Q7" s="844" t="str">
        <f t="shared" ca="1" si="5"/>
        <v>現金</v>
      </c>
    </row>
    <row r="8" spans="1:23" ht="23.1" customHeight="1">
      <c r="A8" s="779">
        <v>66</v>
      </c>
      <c r="B8" s="829" t="str">
        <f t="shared" ca="1" si="0"/>
        <v>新湊曳山まつり会食会</v>
      </c>
      <c r="C8" s="819"/>
      <c r="D8" s="819"/>
      <c r="E8" s="819"/>
      <c r="F8" s="820"/>
      <c r="G8" s="794" t="str">
        <f t="shared" ca="1" si="1"/>
        <v>会議・懇談会費</v>
      </c>
      <c r="H8" s="855" t="str">
        <f t="shared" ca="1" si="2"/>
        <v>(会議・懇談会費)</v>
      </c>
      <c r="I8" s="798">
        <f t="shared" ca="1" si="3"/>
        <v>187442</v>
      </c>
      <c r="J8" s="839">
        <f t="shared" ca="1" si="4"/>
        <v>45200</v>
      </c>
      <c r="K8" s="840"/>
      <c r="L8" s="840"/>
      <c r="M8" s="840"/>
      <c r="N8" s="840"/>
      <c r="O8" s="840"/>
      <c r="P8" s="841"/>
      <c r="Q8" s="844" t="str">
        <f t="shared" ca="1" si="5"/>
        <v>口振</v>
      </c>
    </row>
    <row r="9" spans="1:23" ht="23.1" customHeight="1">
      <c r="A9" s="779">
        <v>67</v>
      </c>
      <c r="B9" s="829" t="str">
        <f t="shared" ca="1" si="0"/>
        <v>第48回日本ハンドボールリーグ　アランマーレ激励金</v>
      </c>
      <c r="C9" s="819"/>
      <c r="D9" s="819"/>
      <c r="E9" s="819"/>
      <c r="F9" s="820"/>
      <c r="G9" s="794" t="str">
        <f t="shared" ca="1" si="1"/>
        <v>慶弔・見舞費</v>
      </c>
      <c r="H9" s="855" t="str">
        <f t="shared" ca="1" si="2"/>
        <v>(祝儀、寸志、激励）</v>
      </c>
      <c r="I9" s="798">
        <f t="shared" ca="1" si="3"/>
        <v>10000</v>
      </c>
      <c r="J9" s="839">
        <f t="shared" ca="1" si="4"/>
        <v>45202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>
        <v>68</v>
      </c>
      <c r="B10" s="829" t="str">
        <f t="shared" ca="1" si="0"/>
        <v>中華民国（台湾）112年国慶日祝賀レセプションスタンド花</v>
      </c>
      <c r="C10" s="819"/>
      <c r="D10" s="819"/>
      <c r="E10" s="819"/>
      <c r="F10" s="820"/>
      <c r="G10" s="794" t="str">
        <f t="shared" ca="1" si="1"/>
        <v>慶弔・見舞費</v>
      </c>
      <c r="H10" s="855" t="str">
        <f t="shared" ca="1" si="2"/>
        <v>(慶弔用供花等)</v>
      </c>
      <c r="I10" s="798">
        <f t="shared" ca="1" si="3"/>
        <v>16500</v>
      </c>
      <c r="J10" s="839">
        <f t="shared" ca="1" si="4"/>
        <v>45205</v>
      </c>
      <c r="K10" s="840"/>
      <c r="L10" s="840"/>
      <c r="M10" s="840"/>
      <c r="N10" s="840"/>
      <c r="O10" s="840"/>
      <c r="P10" s="841"/>
      <c r="Q10" s="844" t="str">
        <f t="shared" ca="1" si="5"/>
        <v>口振</v>
      </c>
    </row>
    <row r="11" spans="1:23" ht="23.1" customHeight="1">
      <c r="A11" s="779">
        <v>69</v>
      </c>
      <c r="B11" s="829" t="str">
        <f t="shared" ca="1" si="0"/>
        <v>大門曳山まつり祝金（（曳山4基）×@5000）</v>
      </c>
      <c r="C11" s="819"/>
      <c r="D11" s="819"/>
      <c r="E11" s="819"/>
      <c r="F11" s="820"/>
      <c r="G11" s="794" t="str">
        <f t="shared" ca="1" si="1"/>
        <v>慶弔・見舞費</v>
      </c>
      <c r="H11" s="855" t="str">
        <f t="shared" ca="1" si="2"/>
        <v>(祝儀、寸志、激励）</v>
      </c>
      <c r="I11" s="798">
        <f t="shared" ca="1" si="3"/>
        <v>20000</v>
      </c>
      <c r="J11" s="839">
        <f t="shared" ca="1" si="4"/>
        <v>45207</v>
      </c>
      <c r="K11" s="840"/>
      <c r="L11" s="840"/>
      <c r="M11" s="840"/>
      <c r="N11" s="840"/>
      <c r="O11" s="840"/>
      <c r="P11" s="841"/>
      <c r="Q11" s="844" t="str">
        <f t="shared" ca="1" si="5"/>
        <v>現金</v>
      </c>
    </row>
    <row r="12" spans="1:23" ht="23.1" customHeight="1">
      <c r="A12" s="779">
        <v>70</v>
      </c>
      <c r="B12" s="829" t="str">
        <f t="shared" ca="1" si="0"/>
        <v>いみず野農業協同組合との懇談会</v>
      </c>
      <c r="C12" s="819"/>
      <c r="D12" s="819"/>
      <c r="E12" s="819"/>
      <c r="F12" s="820"/>
      <c r="G12" s="794" t="str">
        <f t="shared" ca="1" si="1"/>
        <v>会議・懇談会費</v>
      </c>
      <c r="H12" s="855" t="str">
        <f t="shared" ca="1" si="2"/>
        <v>(会議・懇談会費)</v>
      </c>
      <c r="I12" s="798">
        <f t="shared" ca="1" si="3"/>
        <v>5000</v>
      </c>
      <c r="J12" s="839">
        <f t="shared" ca="1" si="4"/>
        <v>45209</v>
      </c>
      <c r="K12" s="840"/>
      <c r="L12" s="840"/>
      <c r="M12" s="840"/>
      <c r="N12" s="840"/>
      <c r="O12" s="840"/>
      <c r="P12" s="841"/>
      <c r="Q12" s="844" t="str">
        <f t="shared" ca="1" si="5"/>
        <v>現金</v>
      </c>
    </row>
    <row r="13" spans="1:23" ht="23.1" customHeight="1">
      <c r="A13" s="779">
        <v>71</v>
      </c>
      <c r="B13" s="829" t="str">
        <f t="shared" ca="1" si="0"/>
        <v>東京小杉会総会（10/15）土産</v>
      </c>
      <c r="C13" s="819"/>
      <c r="D13" s="819"/>
      <c r="E13" s="819"/>
      <c r="F13" s="820"/>
      <c r="G13" s="794" t="str">
        <f t="shared" ca="1" si="1"/>
        <v>その他</v>
      </c>
      <c r="H13" s="855">
        <f t="shared" ca="1" si="2"/>
        <v>0</v>
      </c>
      <c r="I13" s="798">
        <f t="shared" ca="1" si="3"/>
        <v>31685</v>
      </c>
      <c r="J13" s="839">
        <f t="shared" ca="1" si="4"/>
        <v>45214</v>
      </c>
      <c r="K13" s="840"/>
      <c r="L13" s="840"/>
      <c r="M13" s="840"/>
      <c r="N13" s="840"/>
      <c r="O13" s="840"/>
      <c r="P13" s="841"/>
      <c r="Q13" s="844" t="str">
        <f t="shared" ca="1" si="5"/>
        <v>口振</v>
      </c>
    </row>
    <row r="14" spans="1:23" ht="23.1" customHeight="1">
      <c r="A14" s="779">
        <v>72</v>
      </c>
      <c r="B14" s="829" t="str">
        <f t="shared" ca="1" si="0"/>
        <v>東京小杉会総会・懇談会会費</v>
      </c>
      <c r="C14" s="819"/>
      <c r="D14" s="819"/>
      <c r="E14" s="819"/>
      <c r="F14" s="820"/>
      <c r="G14" s="794" t="str">
        <f t="shared" ca="1" si="1"/>
        <v>会議・懇談会費</v>
      </c>
      <c r="H14" s="855" t="str">
        <f t="shared" ca="1" si="2"/>
        <v>(会議・懇談会費)</v>
      </c>
      <c r="I14" s="798">
        <f t="shared" ca="1" si="3"/>
        <v>20000</v>
      </c>
      <c r="J14" s="839">
        <f t="shared" ca="1" si="4"/>
        <v>45214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73</v>
      </c>
      <c r="B15" s="829" t="str">
        <f t="shared" ca="1" si="0"/>
        <v>東海富山県人会総会会費</v>
      </c>
      <c r="C15" s="819"/>
      <c r="D15" s="819"/>
      <c r="E15" s="819"/>
      <c r="F15" s="820"/>
      <c r="G15" s="794" t="str">
        <f t="shared" ca="1" si="1"/>
        <v>会議・懇談会費</v>
      </c>
      <c r="H15" s="855" t="str">
        <f t="shared" ca="1" si="2"/>
        <v>(会議・懇談会費)</v>
      </c>
      <c r="I15" s="798">
        <f t="shared" ca="1" si="3"/>
        <v>20000</v>
      </c>
      <c r="J15" s="839">
        <f t="shared" ca="1" si="4"/>
        <v>45217</v>
      </c>
      <c r="K15" s="840"/>
      <c r="L15" s="840"/>
      <c r="M15" s="840"/>
      <c r="N15" s="840"/>
      <c r="O15" s="840"/>
      <c r="P15" s="841"/>
      <c r="Q15" s="844" t="str">
        <f t="shared" ca="1" si="5"/>
        <v>現金</v>
      </c>
    </row>
    <row r="16" spans="1:23" ht="23.1" customHeight="1">
      <c r="A16" s="779">
        <v>74</v>
      </c>
      <c r="B16" s="829" t="str">
        <f t="shared" ca="1" si="0"/>
        <v>近畿富山県人会創立130周年記念総会・懇談会</v>
      </c>
      <c r="C16" s="819"/>
      <c r="D16" s="819"/>
      <c r="E16" s="819"/>
      <c r="F16" s="820"/>
      <c r="G16" s="794" t="str">
        <f t="shared" ca="1" si="1"/>
        <v>会議・懇談会費</v>
      </c>
      <c r="H16" s="855" t="str">
        <f t="shared" ca="1" si="2"/>
        <v>(会議・懇談会費)</v>
      </c>
      <c r="I16" s="798">
        <f t="shared" ca="1" si="3"/>
        <v>30000</v>
      </c>
      <c r="J16" s="839">
        <f t="shared" ca="1" si="4"/>
        <v>45221</v>
      </c>
      <c r="K16" s="840"/>
      <c r="L16" s="840"/>
      <c r="M16" s="840"/>
      <c r="N16" s="840"/>
      <c r="O16" s="840"/>
      <c r="P16" s="841"/>
      <c r="Q16" s="844" t="str">
        <f t="shared" ca="1" si="5"/>
        <v>現金</v>
      </c>
    </row>
    <row r="17" spans="1:17" ht="23.1" customHeight="1">
      <c r="A17" s="779">
        <v>75</v>
      </c>
      <c r="B17" s="829" t="str">
        <f t="shared" ca="1" si="0"/>
        <v>富山県遺族会忠霊塔慰霊祭供物料</v>
      </c>
      <c r="C17" s="819"/>
      <c r="D17" s="819"/>
      <c r="E17" s="819"/>
      <c r="F17" s="820"/>
      <c r="G17" s="794" t="str">
        <f t="shared" ca="1" si="1"/>
        <v>慶弔・見舞費</v>
      </c>
      <c r="H17" s="855" t="str">
        <f t="shared" ca="1" si="2"/>
        <v>(祝儀、寸志、激励）</v>
      </c>
      <c r="I17" s="798">
        <f t="shared" ca="1" si="3"/>
        <v>1000</v>
      </c>
      <c r="J17" s="839">
        <f t="shared" ca="1" si="4"/>
        <v>45223</v>
      </c>
      <c r="K17" s="840"/>
      <c r="L17" s="840"/>
      <c r="M17" s="840"/>
      <c r="N17" s="840"/>
      <c r="O17" s="840"/>
      <c r="P17" s="841"/>
      <c r="Q17" s="844" t="str">
        <f t="shared" ca="1" si="5"/>
        <v>現金</v>
      </c>
    </row>
    <row r="18" spans="1:17" ht="23.1" customHeight="1">
      <c r="A18" s="779">
        <v>76</v>
      </c>
      <c r="B18" s="829" t="str">
        <f t="shared" ca="1" si="0"/>
        <v>「イタリアの食」魅力フェア歓迎レセプション会費</v>
      </c>
      <c r="C18" s="819"/>
      <c r="D18" s="819"/>
      <c r="E18" s="819"/>
      <c r="F18" s="820"/>
      <c r="G18" s="794" t="str">
        <f t="shared" ca="1" si="1"/>
        <v>会議・懇談会費</v>
      </c>
      <c r="H18" s="855" t="str">
        <f t="shared" ca="1" si="2"/>
        <v>(会議・懇談会費)</v>
      </c>
      <c r="I18" s="798">
        <f t="shared" ca="1" si="3"/>
        <v>10000</v>
      </c>
      <c r="J18" s="839">
        <f t="shared" ca="1" si="4"/>
        <v>45225</v>
      </c>
      <c r="K18" s="840"/>
      <c r="L18" s="840"/>
      <c r="M18" s="840"/>
      <c r="N18" s="840"/>
      <c r="O18" s="840"/>
      <c r="P18" s="841"/>
      <c r="Q18" s="844" t="str">
        <f t="shared" ca="1" si="5"/>
        <v>現金</v>
      </c>
    </row>
    <row r="19" spans="1:17" ht="23.1" customHeight="1">
      <c r="A19" s="779">
        <v>77</v>
      </c>
      <c r="B19" s="829" t="str">
        <f t="shared" ca="1" si="0"/>
        <v>「イタリアの食」魅力フェア歓迎レセプション</v>
      </c>
      <c r="C19" s="819"/>
      <c r="D19" s="819"/>
      <c r="E19" s="819"/>
      <c r="F19" s="820"/>
      <c r="G19" s="794" t="str">
        <f t="shared" ca="1" si="1"/>
        <v>会議・懇談会費</v>
      </c>
      <c r="H19" s="855" t="str">
        <f t="shared" ca="1" si="2"/>
        <v>(会議・懇談会費)</v>
      </c>
      <c r="I19" s="798">
        <f t="shared" ca="1" si="3"/>
        <v>20000</v>
      </c>
      <c r="J19" s="839">
        <f t="shared" ca="1" si="4"/>
        <v>45225</v>
      </c>
      <c r="K19" s="840"/>
      <c r="L19" s="840"/>
      <c r="M19" s="840"/>
      <c r="N19" s="840"/>
      <c r="O19" s="840"/>
      <c r="P19" s="841"/>
      <c r="Q19" s="844" t="str">
        <f t="shared" ca="1" si="5"/>
        <v>口振</v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794" t="str">
        <f t="shared" ca="1" si="1"/>
        <v/>
      </c>
      <c r="H20" s="855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 t="str">
        <f t="shared" ca="1" si="0"/>
        <v/>
      </c>
      <c r="C21" s="819"/>
      <c r="D21" s="819"/>
      <c r="E21" s="819"/>
      <c r="F21" s="820"/>
      <c r="G21" s="794" t="str">
        <f t="shared" ca="1" si="1"/>
        <v/>
      </c>
      <c r="H21" s="855" t="str">
        <f t="shared" ca="1" si="2"/>
        <v/>
      </c>
      <c r="I21" s="798" t="str">
        <f t="shared" ca="1" si="3"/>
        <v/>
      </c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 t="str">
        <f t="shared" ca="1" si="5"/>
        <v/>
      </c>
    </row>
    <row r="22" spans="1:17" ht="23.1" customHeight="1">
      <c r="A22" s="779"/>
      <c r="B22" s="829" t="str">
        <f t="shared" ca="1" si="0"/>
        <v/>
      </c>
      <c r="C22" s="819"/>
      <c r="D22" s="819"/>
      <c r="E22" s="819"/>
      <c r="F22" s="820"/>
      <c r="G22" s="794" t="str">
        <f t="shared" ca="1" si="1"/>
        <v/>
      </c>
      <c r="H22" s="855" t="str">
        <f t="shared" ca="1" si="2"/>
        <v/>
      </c>
      <c r="I22" s="798" t="str">
        <f t="shared" ca="1" si="3"/>
        <v/>
      </c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 t="str">
        <f t="shared" ca="1" si="5"/>
        <v/>
      </c>
    </row>
    <row r="23" spans="1:17" ht="23.1" customHeight="1">
      <c r="A23" s="779"/>
      <c r="B23" s="829"/>
      <c r="C23" s="819"/>
      <c r="D23" s="819"/>
      <c r="E23" s="819"/>
      <c r="F23" s="820"/>
      <c r="G23" s="794"/>
      <c r="H23" s="846"/>
      <c r="I23" s="798"/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19"/>
      <c r="D24" s="819"/>
      <c r="E24" s="819"/>
      <c r="F24" s="820"/>
      <c r="G24" s="794"/>
      <c r="H24" s="846"/>
      <c r="I24" s="798"/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19"/>
      <c r="D25" s="819"/>
      <c r="E25" s="819"/>
      <c r="F25" s="820"/>
      <c r="G25" s="794"/>
      <c r="H25" s="846"/>
      <c r="I25" s="798"/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19"/>
      <c r="D26" s="819"/>
      <c r="E26" s="819"/>
      <c r="F26" s="820"/>
      <c r="G26" s="794"/>
      <c r="H26" s="846"/>
      <c r="I26" s="798"/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19"/>
      <c r="D27" s="819"/>
      <c r="E27" s="819"/>
      <c r="F27" s="820"/>
      <c r="G27" s="794"/>
      <c r="H27" s="846"/>
      <c r="I27" s="798"/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19"/>
      <c r="D28" s="819"/>
      <c r="E28" s="819"/>
      <c r="F28" s="820"/>
      <c r="G28" s="794"/>
      <c r="H28" s="846"/>
      <c r="I28" s="798"/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19"/>
      <c r="D29" s="819"/>
      <c r="E29" s="819"/>
      <c r="F29" s="820"/>
      <c r="G29" s="794"/>
      <c r="H29" s="846"/>
      <c r="I29" s="798"/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19"/>
      <c r="D30" s="819"/>
      <c r="E30" s="819"/>
      <c r="F30" s="820"/>
      <c r="G30" s="794"/>
      <c r="H30" s="846"/>
      <c r="I30" s="798"/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19"/>
      <c r="D31" s="819"/>
      <c r="E31" s="819"/>
      <c r="F31" s="820"/>
      <c r="G31" s="794"/>
      <c r="H31" s="846"/>
      <c r="I31" s="798"/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19"/>
      <c r="D32" s="819"/>
      <c r="E32" s="819"/>
      <c r="F32" s="820"/>
      <c r="G32" s="794"/>
      <c r="H32" s="846"/>
      <c r="I32" s="798"/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19"/>
      <c r="D33" s="819"/>
      <c r="E33" s="819"/>
      <c r="F33" s="820"/>
      <c r="G33" s="794"/>
      <c r="H33" s="846"/>
      <c r="I33" s="798"/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19"/>
      <c r="D34" s="819"/>
      <c r="E34" s="819"/>
      <c r="F34" s="820"/>
      <c r="G34" s="794"/>
      <c r="H34" s="846"/>
      <c r="I34" s="798"/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19"/>
      <c r="D35" s="819"/>
      <c r="E35" s="819"/>
      <c r="F35" s="820"/>
      <c r="G35" s="794"/>
      <c r="H35" s="846"/>
      <c r="I35" s="798"/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topLeftCell="A16" zoomScale="6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83</v>
      </c>
      <c r="B3" s="827"/>
      <c r="C3" s="827"/>
      <c r="D3" s="827"/>
      <c r="E3" s="827"/>
      <c r="F3" s="827"/>
      <c r="G3" s="827"/>
      <c r="H3" s="835"/>
      <c r="I3" s="838">
        <f ca="1">SUM(I6:I35)</f>
        <v>149372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I3+'10月'!I4:Q4</f>
        <v>1663638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78</v>
      </c>
      <c r="B6" s="829" t="str">
        <f t="shared" ref="B6:B20" ca="1" si="0">IF($A6="","",VLOOKUP($A6,実績,5,0))</f>
        <v>射水市社会福祉協議会懇談会</v>
      </c>
      <c r="C6" s="819"/>
      <c r="D6" s="819"/>
      <c r="E6" s="819"/>
      <c r="F6" s="820"/>
      <c r="G6" s="794" t="str">
        <f t="shared" ref="G6:G20" ca="1" si="1">IF($A6="","",VLOOKUP($A6,実績,6,0))</f>
        <v>会議・懇談会費</v>
      </c>
      <c r="H6" s="855" t="str">
        <f t="shared" ref="H6:H20" ca="1" si="2">IF($A6="","",VLOOKUP($A6,実績,7,0))</f>
        <v>(会議・懇談会費)</v>
      </c>
      <c r="I6" s="798">
        <f t="shared" ref="I6:I20" ca="1" si="3">IF($A6="","",VLOOKUP($A6,実績,20,0))</f>
        <v>20000</v>
      </c>
      <c r="J6" s="839">
        <f t="shared" ref="J6:J35" ca="1" si="4">IF($A6="","",VLOOKUP($A6,実績,8,0))</f>
        <v>45231</v>
      </c>
      <c r="K6" s="840"/>
      <c r="L6" s="840"/>
      <c r="M6" s="840"/>
      <c r="N6" s="840"/>
      <c r="O6" s="840"/>
      <c r="P6" s="841"/>
      <c r="Q6" s="844" t="str">
        <f t="shared" ref="Q6:Q20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79</v>
      </c>
      <c r="B7" s="829" t="str">
        <f t="shared" ca="1" si="0"/>
        <v>叙勲受章祝酒（谷口繁氏、島田重太郎氏）</v>
      </c>
      <c r="C7" s="819"/>
      <c r="D7" s="819"/>
      <c r="E7" s="819"/>
      <c r="F7" s="820"/>
      <c r="G7" s="794" t="str">
        <f t="shared" ca="1" si="1"/>
        <v>慶弔・見舞費</v>
      </c>
      <c r="H7" s="855" t="str">
        <f t="shared" ca="1" si="2"/>
        <v>(慶弔用供花等)</v>
      </c>
      <c r="I7" s="798">
        <f t="shared" ca="1" si="3"/>
        <v>11616</v>
      </c>
      <c r="J7" s="839">
        <f t="shared" ca="1" si="4"/>
        <v>45233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80</v>
      </c>
      <c r="B8" s="829" t="str">
        <f t="shared" ca="1" si="0"/>
        <v>叙勲受章祝酒（新川稔氏）</v>
      </c>
      <c r="C8" s="819"/>
      <c r="D8" s="819"/>
      <c r="E8" s="819"/>
      <c r="F8" s="820"/>
      <c r="G8" s="794" t="str">
        <f t="shared" ca="1" si="1"/>
        <v>慶弔・見舞費</v>
      </c>
      <c r="H8" s="855" t="str">
        <f t="shared" ca="1" si="2"/>
        <v>(慶弔用供花等)</v>
      </c>
      <c r="I8" s="798">
        <f t="shared" ca="1" si="3"/>
        <v>6380</v>
      </c>
      <c r="J8" s="839">
        <f t="shared" ca="1" si="4"/>
        <v>45233</v>
      </c>
      <c r="K8" s="840"/>
      <c r="L8" s="840"/>
      <c r="M8" s="840"/>
      <c r="N8" s="840"/>
      <c r="O8" s="840"/>
      <c r="P8" s="841"/>
      <c r="Q8" s="844" t="str">
        <f t="shared" ca="1" si="5"/>
        <v>口振</v>
      </c>
    </row>
    <row r="9" spans="1:23" ht="23.1" customHeight="1">
      <c r="A9" s="779">
        <v>81</v>
      </c>
      <c r="B9" s="829" t="str">
        <f t="shared" ca="1" si="0"/>
        <v>叙勲受章祝酒（中野健司氏）</v>
      </c>
      <c r="C9" s="819"/>
      <c r="D9" s="819"/>
      <c r="E9" s="819"/>
      <c r="F9" s="820"/>
      <c r="G9" s="794" t="str">
        <f t="shared" ca="1" si="1"/>
        <v>慶弔・見舞費</v>
      </c>
      <c r="H9" s="855" t="str">
        <f t="shared" ca="1" si="2"/>
        <v>(慶弔用供花等)</v>
      </c>
      <c r="I9" s="798">
        <f t="shared" ca="1" si="3"/>
        <v>5676</v>
      </c>
      <c r="J9" s="839">
        <f t="shared" ca="1" si="4"/>
        <v>45233</v>
      </c>
      <c r="K9" s="840"/>
      <c r="L9" s="840"/>
      <c r="M9" s="840"/>
      <c r="N9" s="840"/>
      <c r="O9" s="840"/>
      <c r="P9" s="841"/>
      <c r="Q9" s="844" t="str">
        <f t="shared" ca="1" si="5"/>
        <v>口振</v>
      </c>
    </row>
    <row r="10" spans="1:23" ht="23.1" customHeight="1">
      <c r="A10" s="779">
        <v>82</v>
      </c>
      <c r="B10" s="829" t="str">
        <f t="shared" ca="1" si="0"/>
        <v>叙勲受章祝酒（加藤繁氏）</v>
      </c>
      <c r="C10" s="819"/>
      <c r="D10" s="819"/>
      <c r="E10" s="819"/>
      <c r="F10" s="820"/>
      <c r="G10" s="794" t="str">
        <f t="shared" ca="1" si="1"/>
        <v>慶弔・見舞費</v>
      </c>
      <c r="H10" s="855" t="str">
        <f t="shared" ca="1" si="2"/>
        <v>(慶弔用供花等)</v>
      </c>
      <c r="I10" s="798">
        <f t="shared" ca="1" si="3"/>
        <v>6000</v>
      </c>
      <c r="J10" s="839">
        <f t="shared" ca="1" si="4"/>
        <v>45233</v>
      </c>
      <c r="K10" s="840"/>
      <c r="L10" s="840"/>
      <c r="M10" s="840"/>
      <c r="N10" s="840"/>
      <c r="O10" s="840"/>
      <c r="P10" s="841"/>
      <c r="Q10" s="844" t="str">
        <f t="shared" ca="1" si="5"/>
        <v>口振</v>
      </c>
    </row>
    <row r="11" spans="1:23" ht="23.1" customHeight="1">
      <c r="A11" s="779">
        <v>83</v>
      </c>
      <c r="B11" s="829" t="str">
        <f t="shared" ca="1" si="0"/>
        <v>令和5年度第2回「ワンチームとやま」懇談会</v>
      </c>
      <c r="C11" s="819"/>
      <c r="D11" s="819"/>
      <c r="E11" s="819"/>
      <c r="F11" s="820"/>
      <c r="G11" s="794" t="str">
        <f t="shared" ca="1" si="1"/>
        <v>会議・懇談会費</v>
      </c>
      <c r="H11" s="855" t="str">
        <f t="shared" ca="1" si="2"/>
        <v>(会議・懇談会費)</v>
      </c>
      <c r="I11" s="798">
        <f t="shared" ca="1" si="3"/>
        <v>10000</v>
      </c>
      <c r="J11" s="839">
        <f t="shared" ca="1" si="4"/>
        <v>45236</v>
      </c>
      <c r="K11" s="840"/>
      <c r="L11" s="840"/>
      <c r="M11" s="840"/>
      <c r="N11" s="840"/>
      <c r="O11" s="840"/>
      <c r="P11" s="841"/>
      <c r="Q11" s="844" t="str">
        <f t="shared" ca="1" si="5"/>
        <v>現金</v>
      </c>
    </row>
    <row r="12" spans="1:23" ht="23.1" customHeight="1">
      <c r="A12" s="779">
        <v>84</v>
      </c>
      <c r="B12" s="829" t="str">
        <f t="shared" ca="1" si="0"/>
        <v>元新湊市助役　角谷庄司氏逝去香典</v>
      </c>
      <c r="C12" s="819"/>
      <c r="D12" s="819"/>
      <c r="E12" s="819"/>
      <c r="F12" s="820"/>
      <c r="G12" s="794" t="str">
        <f t="shared" ca="1" si="1"/>
        <v>慶弔・見舞費</v>
      </c>
      <c r="H12" s="855" t="str">
        <f t="shared" ca="1" si="2"/>
        <v>(香典)</v>
      </c>
      <c r="I12" s="798">
        <f t="shared" ca="1" si="3"/>
        <v>10000</v>
      </c>
      <c r="J12" s="839">
        <f t="shared" ca="1" si="4"/>
        <v>45237</v>
      </c>
      <c r="K12" s="840"/>
      <c r="L12" s="840"/>
      <c r="M12" s="840"/>
      <c r="N12" s="840"/>
      <c r="O12" s="840"/>
      <c r="P12" s="841"/>
      <c r="Q12" s="844" t="str">
        <f t="shared" ca="1" si="5"/>
        <v>現金</v>
      </c>
    </row>
    <row r="13" spans="1:23" ht="23.1" customHeight="1">
      <c r="A13" s="779">
        <v>85</v>
      </c>
      <c r="B13" s="829" t="str">
        <f t="shared" ca="1" si="0"/>
        <v>元新湊市助役　角谷庄司氏葬儀生花代</v>
      </c>
      <c r="C13" s="819"/>
      <c r="D13" s="819"/>
      <c r="E13" s="819"/>
      <c r="F13" s="820"/>
      <c r="G13" s="794" t="str">
        <f t="shared" ca="1" si="1"/>
        <v>慶弔・見舞費</v>
      </c>
      <c r="H13" s="855" t="str">
        <f t="shared" ca="1" si="2"/>
        <v>(慶弔用供花等)</v>
      </c>
      <c r="I13" s="798">
        <f t="shared" ca="1" si="3"/>
        <v>11000</v>
      </c>
      <c r="J13" s="839">
        <f t="shared" ca="1" si="4"/>
        <v>45237</v>
      </c>
      <c r="K13" s="840"/>
      <c r="L13" s="840"/>
      <c r="M13" s="840"/>
      <c r="N13" s="840"/>
      <c r="O13" s="840"/>
      <c r="P13" s="841"/>
      <c r="Q13" s="844" t="str">
        <f t="shared" ca="1" si="5"/>
        <v>口振</v>
      </c>
    </row>
    <row r="14" spans="1:23" ht="23.1" customHeight="1">
      <c r="A14" s="779">
        <v>86</v>
      </c>
      <c r="B14" s="829" t="str">
        <f t="shared" ca="1" si="0"/>
        <v>令和５年北陸ブロック懇談会（北陸管内道路整備促進協会）</v>
      </c>
      <c r="C14" s="819"/>
      <c r="D14" s="819"/>
      <c r="E14" s="819"/>
      <c r="F14" s="820"/>
      <c r="G14" s="794" t="str">
        <f t="shared" ca="1" si="1"/>
        <v>会議・懇談会費</v>
      </c>
      <c r="H14" s="855" t="str">
        <f t="shared" ca="1" si="2"/>
        <v>(会議・懇談会費)</v>
      </c>
      <c r="I14" s="798">
        <f t="shared" ca="1" si="3"/>
        <v>7000</v>
      </c>
      <c r="J14" s="839">
        <f t="shared" ca="1" si="4"/>
        <v>45238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87</v>
      </c>
      <c r="B15" s="829" t="str">
        <f t="shared" ca="1" si="0"/>
        <v>富山県市長会研修会　研修会負担金として</v>
      </c>
      <c r="C15" s="819"/>
      <c r="D15" s="819"/>
      <c r="E15" s="819"/>
      <c r="F15" s="820"/>
      <c r="G15" s="794" t="str">
        <f t="shared" ca="1" si="1"/>
        <v>会議・懇談会費</v>
      </c>
      <c r="H15" s="855" t="str">
        <f t="shared" ca="1" si="2"/>
        <v>(会議・懇談会費)</v>
      </c>
      <c r="I15" s="798">
        <f t="shared" ca="1" si="3"/>
        <v>13000</v>
      </c>
      <c r="J15" s="839">
        <f t="shared" ca="1" si="4"/>
        <v>45244</v>
      </c>
      <c r="K15" s="840"/>
      <c r="L15" s="840"/>
      <c r="M15" s="840"/>
      <c r="N15" s="840"/>
      <c r="O15" s="840"/>
      <c r="P15" s="841"/>
      <c r="Q15" s="844" t="str">
        <f t="shared" ca="1" si="5"/>
        <v>現金</v>
      </c>
    </row>
    <row r="16" spans="1:23" ht="23.1" customHeight="1">
      <c r="A16" s="779">
        <v>88</v>
      </c>
      <c r="B16" s="829" t="str">
        <f t="shared" ca="1" si="0"/>
        <v>農業委員会委員懇談会</v>
      </c>
      <c r="C16" s="819"/>
      <c r="D16" s="819"/>
      <c r="E16" s="819"/>
      <c r="F16" s="820"/>
      <c r="G16" s="794" t="str">
        <f t="shared" ca="1" si="1"/>
        <v>会議・懇談会費</v>
      </c>
      <c r="H16" s="855" t="str">
        <f t="shared" ca="1" si="2"/>
        <v>(会議・懇談会費)</v>
      </c>
      <c r="I16" s="798">
        <f t="shared" ca="1" si="3"/>
        <v>10000</v>
      </c>
      <c r="J16" s="839">
        <f t="shared" ca="1" si="4"/>
        <v>45247</v>
      </c>
      <c r="K16" s="840"/>
      <c r="L16" s="840"/>
      <c r="M16" s="840"/>
      <c r="N16" s="840"/>
      <c r="O16" s="840"/>
      <c r="P16" s="841"/>
      <c r="Q16" s="844" t="str">
        <f t="shared" ca="1" si="5"/>
        <v>現金</v>
      </c>
    </row>
    <row r="17" spans="1:17" ht="23.1" customHeight="1">
      <c r="A17" s="779">
        <v>89</v>
      </c>
      <c r="B17" s="829" t="str">
        <f t="shared" ca="1" si="0"/>
        <v>射水商工会議所2023会員大会懇談会会費</v>
      </c>
      <c r="C17" s="819"/>
      <c r="D17" s="819"/>
      <c r="E17" s="819"/>
      <c r="F17" s="820"/>
      <c r="G17" s="794" t="str">
        <f t="shared" ca="1" si="1"/>
        <v>会議・懇談会費</v>
      </c>
      <c r="H17" s="855" t="str">
        <f t="shared" ca="1" si="2"/>
        <v>(会議・懇談会費)</v>
      </c>
      <c r="I17" s="798">
        <f t="shared" ca="1" si="3"/>
        <v>10000</v>
      </c>
      <c r="J17" s="839">
        <f t="shared" ca="1" si="4"/>
        <v>45250</v>
      </c>
      <c r="K17" s="840"/>
      <c r="L17" s="840"/>
      <c r="M17" s="840"/>
      <c r="N17" s="840"/>
      <c r="O17" s="840"/>
      <c r="P17" s="841"/>
      <c r="Q17" s="844" t="str">
        <f t="shared" ca="1" si="5"/>
        <v>現金</v>
      </c>
    </row>
    <row r="18" spans="1:17" ht="23.1" customHeight="1">
      <c r="A18" s="779">
        <v>90</v>
      </c>
      <c r="B18" s="829" t="str">
        <f t="shared" ca="1" si="0"/>
        <v>岡村美南劇団四季俳優ミュージカル出演祝花</v>
      </c>
      <c r="C18" s="819"/>
      <c r="D18" s="819"/>
      <c r="E18" s="819"/>
      <c r="F18" s="820"/>
      <c r="G18" s="794" t="str">
        <f t="shared" ca="1" si="1"/>
        <v>慶弔・見舞費</v>
      </c>
      <c r="H18" s="855">
        <f t="shared" ca="1" si="2"/>
        <v>0</v>
      </c>
      <c r="I18" s="798">
        <f t="shared" ca="1" si="3"/>
        <v>7700</v>
      </c>
      <c r="J18" s="839">
        <f t="shared" ca="1" si="4"/>
        <v>45253</v>
      </c>
      <c r="K18" s="840"/>
      <c r="L18" s="840"/>
      <c r="M18" s="840"/>
      <c r="N18" s="840"/>
      <c r="O18" s="840"/>
      <c r="P18" s="841"/>
      <c r="Q18" s="844" t="str">
        <f t="shared" ca="1" si="5"/>
        <v>口振</v>
      </c>
    </row>
    <row r="19" spans="1:17" ht="23.1" customHeight="1">
      <c r="A19" s="779">
        <v>91</v>
      </c>
      <c r="B19" s="829" t="str">
        <f t="shared" ca="1" si="0"/>
        <v>元新湊市議会議長　檜物和廣氏逝去香典</v>
      </c>
      <c r="C19" s="819"/>
      <c r="D19" s="819"/>
      <c r="E19" s="819"/>
      <c r="F19" s="820"/>
      <c r="G19" s="794" t="str">
        <f t="shared" ca="1" si="1"/>
        <v>慶弔・見舞費</v>
      </c>
      <c r="H19" s="855" t="str">
        <f t="shared" ca="1" si="2"/>
        <v>(香典)</v>
      </c>
      <c r="I19" s="798">
        <f t="shared" ca="1" si="3"/>
        <v>10000</v>
      </c>
      <c r="J19" s="839">
        <f t="shared" ca="1" si="4"/>
        <v>45257</v>
      </c>
      <c r="K19" s="840"/>
      <c r="L19" s="840"/>
      <c r="M19" s="840"/>
      <c r="N19" s="840"/>
      <c r="O19" s="840"/>
      <c r="P19" s="841"/>
      <c r="Q19" s="844" t="str">
        <f t="shared" ca="1" si="5"/>
        <v>現金</v>
      </c>
    </row>
    <row r="20" spans="1:17" ht="23.1" customHeight="1">
      <c r="A20" s="779">
        <v>92</v>
      </c>
      <c r="B20" s="829" t="str">
        <f t="shared" ca="1" si="0"/>
        <v>元新湊市議会議長　檜物和廣氏葬儀生花代</v>
      </c>
      <c r="C20" s="819"/>
      <c r="D20" s="819"/>
      <c r="E20" s="819"/>
      <c r="F20" s="820"/>
      <c r="G20" s="794" t="str">
        <f t="shared" ca="1" si="1"/>
        <v>慶弔・見舞費</v>
      </c>
      <c r="H20" s="855" t="str">
        <f t="shared" ca="1" si="2"/>
        <v>(慶弔用供花等)</v>
      </c>
      <c r="I20" s="798">
        <f t="shared" ca="1" si="3"/>
        <v>11000</v>
      </c>
      <c r="J20" s="839">
        <f t="shared" ca="1" si="4"/>
        <v>45257</v>
      </c>
      <c r="K20" s="840"/>
      <c r="L20" s="840"/>
      <c r="M20" s="840"/>
      <c r="N20" s="840"/>
      <c r="O20" s="840"/>
      <c r="P20" s="841"/>
      <c r="Q20" s="844" t="str">
        <f t="shared" ca="1" si="5"/>
        <v>口振</v>
      </c>
    </row>
    <row r="21" spans="1:17" ht="23.1" customHeight="1">
      <c r="A21" s="779"/>
      <c r="B21" s="829"/>
      <c r="C21" s="819"/>
      <c r="D21" s="819"/>
      <c r="E21" s="819"/>
      <c r="F21" s="820"/>
      <c r="G21" s="794"/>
      <c r="H21" s="855"/>
      <c r="I21" s="798"/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/>
    </row>
    <row r="22" spans="1:17" ht="23.1" customHeight="1">
      <c r="A22" s="779"/>
      <c r="B22" s="829"/>
      <c r="C22" s="819"/>
      <c r="D22" s="819"/>
      <c r="E22" s="819"/>
      <c r="F22" s="820"/>
      <c r="G22" s="794"/>
      <c r="H22" s="846"/>
      <c r="I22" s="798"/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/>
    </row>
    <row r="23" spans="1:17" ht="23.1" customHeight="1">
      <c r="A23" s="779"/>
      <c r="B23" s="829"/>
      <c r="C23" s="819"/>
      <c r="D23" s="819"/>
      <c r="E23" s="819"/>
      <c r="F23" s="820"/>
      <c r="G23" s="794"/>
      <c r="H23" s="846"/>
      <c r="I23" s="798"/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19"/>
      <c r="D24" s="819"/>
      <c r="E24" s="819"/>
      <c r="F24" s="820"/>
      <c r="G24" s="794"/>
      <c r="H24" s="846"/>
      <c r="I24" s="798"/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19"/>
      <c r="D25" s="819"/>
      <c r="E25" s="819"/>
      <c r="F25" s="820"/>
      <c r="G25" s="794"/>
      <c r="H25" s="846"/>
      <c r="I25" s="798"/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19"/>
      <c r="D26" s="819"/>
      <c r="E26" s="819"/>
      <c r="F26" s="820"/>
      <c r="G26" s="794"/>
      <c r="H26" s="846"/>
      <c r="I26" s="798"/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19"/>
      <c r="D27" s="819"/>
      <c r="E27" s="819"/>
      <c r="F27" s="820"/>
      <c r="G27" s="794"/>
      <c r="H27" s="846"/>
      <c r="I27" s="798"/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19"/>
      <c r="D28" s="819"/>
      <c r="E28" s="819"/>
      <c r="F28" s="820"/>
      <c r="G28" s="794"/>
      <c r="H28" s="846"/>
      <c r="I28" s="798"/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19"/>
      <c r="D29" s="819"/>
      <c r="E29" s="819"/>
      <c r="F29" s="820"/>
      <c r="G29" s="794"/>
      <c r="H29" s="846"/>
      <c r="I29" s="798"/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19"/>
      <c r="D30" s="819"/>
      <c r="E30" s="819"/>
      <c r="F30" s="820"/>
      <c r="G30" s="794"/>
      <c r="H30" s="846"/>
      <c r="I30" s="798"/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19"/>
      <c r="D31" s="819"/>
      <c r="E31" s="819"/>
      <c r="F31" s="820"/>
      <c r="G31" s="794"/>
      <c r="H31" s="846"/>
      <c r="I31" s="798"/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19"/>
      <c r="D32" s="819"/>
      <c r="E32" s="819"/>
      <c r="F32" s="820"/>
      <c r="G32" s="794"/>
      <c r="H32" s="846"/>
      <c r="I32" s="798"/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19"/>
      <c r="D33" s="819"/>
      <c r="E33" s="819"/>
      <c r="F33" s="820"/>
      <c r="G33" s="794"/>
      <c r="H33" s="846"/>
      <c r="I33" s="798"/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19"/>
      <c r="D34" s="819"/>
      <c r="E34" s="819"/>
      <c r="F34" s="820"/>
      <c r="G34" s="794"/>
      <c r="H34" s="846"/>
      <c r="I34" s="798"/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19"/>
      <c r="D35" s="819"/>
      <c r="E35" s="819"/>
      <c r="F35" s="820"/>
      <c r="G35" s="794"/>
      <c r="H35" s="846"/>
      <c r="I35" s="798"/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topLeftCell="A4" zoomScaleSheetLayoutView="10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169</v>
      </c>
      <c r="B3" s="827"/>
      <c r="C3" s="827"/>
      <c r="D3" s="827"/>
      <c r="E3" s="827"/>
      <c r="F3" s="827"/>
      <c r="G3" s="827"/>
      <c r="H3" s="835"/>
      <c r="I3" s="838">
        <f ca="1">SUM(I6:I35)</f>
        <v>419692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I3+'11月'!I4:Q4</f>
        <v>2083330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93</v>
      </c>
      <c r="B6" s="829" t="str">
        <f t="shared" ref="B6:B21" ca="1" si="0">IF($A6="","",VLOOKUP($A6,実績,5,0))</f>
        <v>元県議会議員　湊谷道夫氏逝去香典</v>
      </c>
      <c r="C6" s="819"/>
      <c r="D6" s="819"/>
      <c r="E6" s="819"/>
      <c r="F6" s="820"/>
      <c r="G6" s="834" t="str">
        <f t="shared" ref="G6:G21" ca="1" si="1">IF($A6="","",VLOOKUP($A6,実績,6,0))</f>
        <v>慶弔・見舞費</v>
      </c>
      <c r="H6" s="794" t="str">
        <f t="shared" ref="H6:H21" ca="1" si="2">IF($A6="","",VLOOKUP($A6,実績,7,0))</f>
        <v>(香典)</v>
      </c>
      <c r="I6" s="798">
        <f t="shared" ref="I6:I21" ca="1" si="3">IF($A6="","",VLOOKUP($A6,実績,20,0))</f>
        <v>10000</v>
      </c>
      <c r="J6" s="839">
        <f t="shared" ref="J6:J35" ca="1" si="4">IF($A6="","",VLOOKUP($A6,実績,8,0))</f>
        <v>45263</v>
      </c>
      <c r="K6" s="840"/>
      <c r="L6" s="840"/>
      <c r="M6" s="840"/>
      <c r="N6" s="840"/>
      <c r="O6" s="840"/>
      <c r="P6" s="841"/>
      <c r="Q6" s="844" t="str">
        <f t="shared" ref="Q6:Q21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94</v>
      </c>
      <c r="B7" s="829" t="str">
        <f t="shared" ca="1" si="0"/>
        <v>元県議会議員　湊谷道夫氏葬儀生花代</v>
      </c>
      <c r="C7" s="819"/>
      <c r="D7" s="819"/>
      <c r="E7" s="819"/>
      <c r="F7" s="820"/>
      <c r="G7" s="834" t="str">
        <f t="shared" ca="1" si="1"/>
        <v>慶弔・見舞費</v>
      </c>
      <c r="H7" s="794" t="str">
        <f t="shared" ca="1" si="2"/>
        <v>(慶弔用供花等)</v>
      </c>
      <c r="I7" s="798">
        <f t="shared" ca="1" si="3"/>
        <v>11000</v>
      </c>
      <c r="J7" s="839">
        <f t="shared" ca="1" si="4"/>
        <v>45263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95</v>
      </c>
      <c r="B8" s="829" t="str">
        <f t="shared" ca="1" si="0"/>
        <v>元小杉町収入役　金井信之氏逝去香典</v>
      </c>
      <c r="C8" s="819"/>
      <c r="D8" s="819"/>
      <c r="E8" s="819"/>
      <c r="F8" s="820"/>
      <c r="G8" s="834" t="str">
        <f t="shared" ca="1" si="1"/>
        <v>慶弔・見舞費</v>
      </c>
      <c r="H8" s="794" t="str">
        <f t="shared" ca="1" si="2"/>
        <v>(香典)</v>
      </c>
      <c r="I8" s="798">
        <f t="shared" ca="1" si="3"/>
        <v>10000</v>
      </c>
      <c r="J8" s="839">
        <f t="shared" ca="1" si="4"/>
        <v>45266</v>
      </c>
      <c r="K8" s="840"/>
      <c r="L8" s="840"/>
      <c r="M8" s="840"/>
      <c r="N8" s="840"/>
      <c r="O8" s="840"/>
      <c r="P8" s="841"/>
      <c r="Q8" s="844" t="str">
        <f t="shared" ca="1" si="5"/>
        <v>現金</v>
      </c>
    </row>
    <row r="9" spans="1:23" ht="23.1" customHeight="1">
      <c r="A9" s="779">
        <v>96</v>
      </c>
      <c r="B9" s="829" t="str">
        <f t="shared" ca="1" si="0"/>
        <v>元小杉町収入役　金井信之氏葬儀生花代</v>
      </c>
      <c r="C9" s="819"/>
      <c r="D9" s="819"/>
      <c r="E9" s="819"/>
      <c r="F9" s="820"/>
      <c r="G9" s="834" t="str">
        <f t="shared" ca="1" si="1"/>
        <v>慶弔・見舞費</v>
      </c>
      <c r="H9" s="794" t="str">
        <f t="shared" ca="1" si="2"/>
        <v>(慶弔用供花等)</v>
      </c>
      <c r="I9" s="798">
        <f t="shared" ca="1" si="3"/>
        <v>11000</v>
      </c>
      <c r="J9" s="839">
        <f t="shared" ca="1" si="4"/>
        <v>45266</v>
      </c>
      <c r="K9" s="840"/>
      <c r="L9" s="840"/>
      <c r="M9" s="840"/>
      <c r="N9" s="840"/>
      <c r="O9" s="840"/>
      <c r="P9" s="841"/>
      <c r="Q9" s="844" t="str">
        <f t="shared" ca="1" si="5"/>
        <v>口振</v>
      </c>
    </row>
    <row r="10" spans="1:23" ht="23.1" customHeight="1">
      <c r="A10" s="779">
        <v>97</v>
      </c>
      <c r="B10" s="829" t="str">
        <f t="shared" ca="1" si="0"/>
        <v>射水市観光協会正副会長会議会費</v>
      </c>
      <c r="C10" s="819"/>
      <c r="D10" s="819"/>
      <c r="E10" s="819"/>
      <c r="F10" s="820"/>
      <c r="G10" s="834" t="str">
        <f t="shared" ca="1" si="1"/>
        <v>会議・懇談会費</v>
      </c>
      <c r="H10" s="794" t="str">
        <f t="shared" ca="1" si="2"/>
        <v>(会議・懇談会費)</v>
      </c>
      <c r="I10" s="798">
        <f t="shared" ca="1" si="3"/>
        <v>10000</v>
      </c>
      <c r="J10" s="839">
        <f t="shared" ca="1" si="4"/>
        <v>45268</v>
      </c>
      <c r="K10" s="840"/>
      <c r="L10" s="840"/>
      <c r="M10" s="840"/>
      <c r="N10" s="840"/>
      <c r="O10" s="840"/>
      <c r="P10" s="841"/>
      <c r="Q10" s="844" t="str">
        <f t="shared" ca="1" si="5"/>
        <v>現金</v>
      </c>
    </row>
    <row r="11" spans="1:23" ht="23.1" customHeight="1">
      <c r="A11" s="779">
        <v>98</v>
      </c>
      <c r="B11" s="829" t="str">
        <f t="shared" ca="1" si="0"/>
        <v>和田朝子記念AirBalletStudioスタンド花</v>
      </c>
      <c r="C11" s="819"/>
      <c r="D11" s="819"/>
      <c r="E11" s="819"/>
      <c r="F11" s="820"/>
      <c r="G11" s="834" t="str">
        <f t="shared" ca="1" si="1"/>
        <v>慶弔・見舞費</v>
      </c>
      <c r="H11" s="794" t="str">
        <f t="shared" ca="1" si="2"/>
        <v>(慶弔用供花等)</v>
      </c>
      <c r="I11" s="798">
        <f t="shared" ca="1" si="3"/>
        <v>11000</v>
      </c>
      <c r="J11" s="839">
        <f t="shared" ca="1" si="4"/>
        <v>45270</v>
      </c>
      <c r="K11" s="840"/>
      <c r="L11" s="840"/>
      <c r="M11" s="840"/>
      <c r="N11" s="840"/>
      <c r="O11" s="840"/>
      <c r="P11" s="841"/>
      <c r="Q11" s="844" t="str">
        <f t="shared" ca="1" si="5"/>
        <v>口振</v>
      </c>
    </row>
    <row r="12" spans="1:23" ht="23.1" customHeight="1">
      <c r="A12" s="779">
        <v>99</v>
      </c>
      <c r="B12" s="829" t="str">
        <f t="shared" ca="1" si="0"/>
        <v>元小杉町助役　村上常雄氏逝去香典</v>
      </c>
      <c r="C12" s="819"/>
      <c r="D12" s="819"/>
      <c r="E12" s="819"/>
      <c r="F12" s="820"/>
      <c r="G12" s="834" t="str">
        <f t="shared" ca="1" si="1"/>
        <v>慶弔・見舞費</v>
      </c>
      <c r="H12" s="794" t="str">
        <f t="shared" ca="1" si="2"/>
        <v>(香典)</v>
      </c>
      <c r="I12" s="798">
        <f t="shared" ca="1" si="3"/>
        <v>10000</v>
      </c>
      <c r="J12" s="839">
        <f t="shared" ca="1" si="4"/>
        <v>45275</v>
      </c>
      <c r="K12" s="840"/>
      <c r="L12" s="840"/>
      <c r="M12" s="840"/>
      <c r="N12" s="840"/>
      <c r="O12" s="840"/>
      <c r="P12" s="841"/>
      <c r="Q12" s="844" t="str">
        <f t="shared" ca="1" si="5"/>
        <v>現金</v>
      </c>
    </row>
    <row r="13" spans="1:23" ht="23.1" customHeight="1">
      <c r="A13" s="779">
        <v>100</v>
      </c>
      <c r="B13" s="829" t="str">
        <f t="shared" ca="1" si="0"/>
        <v>元小杉町助役　村上常雄氏葬儀生花代</v>
      </c>
      <c r="C13" s="819"/>
      <c r="D13" s="819"/>
      <c r="E13" s="819"/>
      <c r="F13" s="820"/>
      <c r="G13" s="834" t="str">
        <f t="shared" ca="1" si="1"/>
        <v>慶弔・見舞費</v>
      </c>
      <c r="H13" s="794" t="str">
        <f t="shared" ca="1" si="2"/>
        <v>(慶弔用供花等)</v>
      </c>
      <c r="I13" s="798">
        <f t="shared" ca="1" si="3"/>
        <v>11000</v>
      </c>
      <c r="J13" s="839">
        <f t="shared" ca="1" si="4"/>
        <v>45275</v>
      </c>
      <c r="K13" s="840"/>
      <c r="L13" s="840"/>
      <c r="M13" s="840"/>
      <c r="N13" s="840"/>
      <c r="O13" s="840"/>
      <c r="P13" s="841"/>
      <c r="Q13" s="844" t="str">
        <f t="shared" ca="1" si="5"/>
        <v>口振</v>
      </c>
    </row>
    <row r="14" spans="1:23" ht="23.1" customHeight="1">
      <c r="A14" s="779">
        <v>101</v>
      </c>
      <c r="B14" s="829" t="str">
        <f t="shared" ca="1" si="0"/>
        <v>元新湊市議会議員　松井健吾氏逝去香典</v>
      </c>
      <c r="C14" s="819"/>
      <c r="D14" s="819"/>
      <c r="E14" s="819"/>
      <c r="F14" s="820"/>
      <c r="G14" s="834" t="str">
        <f t="shared" ca="1" si="1"/>
        <v>慶弔・見舞費</v>
      </c>
      <c r="H14" s="794" t="str">
        <f t="shared" ca="1" si="2"/>
        <v>(香典)</v>
      </c>
      <c r="I14" s="798">
        <f t="shared" ca="1" si="3"/>
        <v>10000</v>
      </c>
      <c r="J14" s="839">
        <f t="shared" ca="1" si="4"/>
        <v>45275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>
        <v>102</v>
      </c>
      <c r="B15" s="829" t="str">
        <f t="shared" ca="1" si="0"/>
        <v>元新湊市議会議員　松井健吾氏葬儀生花代</v>
      </c>
      <c r="C15" s="819"/>
      <c r="D15" s="819"/>
      <c r="E15" s="819"/>
      <c r="F15" s="820"/>
      <c r="G15" s="834" t="str">
        <f t="shared" ca="1" si="1"/>
        <v>慶弔・見舞費</v>
      </c>
      <c r="H15" s="794" t="str">
        <f t="shared" ca="1" si="2"/>
        <v>(慶弔用供花等)</v>
      </c>
      <c r="I15" s="798">
        <f t="shared" ca="1" si="3"/>
        <v>11000</v>
      </c>
      <c r="J15" s="839">
        <f t="shared" ca="1" si="4"/>
        <v>45275</v>
      </c>
      <c r="K15" s="840"/>
      <c r="L15" s="840"/>
      <c r="M15" s="840"/>
      <c r="N15" s="840"/>
      <c r="O15" s="840"/>
      <c r="P15" s="841"/>
      <c r="Q15" s="844" t="str">
        <f t="shared" ca="1" si="5"/>
        <v>口振</v>
      </c>
    </row>
    <row r="16" spans="1:23" ht="23.1" customHeight="1">
      <c r="A16" s="779">
        <v>103</v>
      </c>
      <c r="B16" s="829" t="str">
        <f t="shared" ca="1" si="0"/>
        <v>歳暮（ラーメン）</v>
      </c>
      <c r="C16" s="819"/>
      <c r="D16" s="819"/>
      <c r="E16" s="819"/>
      <c r="F16" s="820"/>
      <c r="G16" s="834" t="str">
        <f t="shared" ca="1" si="1"/>
        <v>その他</v>
      </c>
      <c r="H16" s="794">
        <f t="shared" ca="1" si="2"/>
        <v>0</v>
      </c>
      <c r="I16" s="798">
        <f t="shared" ca="1" si="3"/>
        <v>48400</v>
      </c>
      <c r="J16" s="839">
        <f t="shared" ca="1" si="4"/>
        <v>45278</v>
      </c>
      <c r="K16" s="840"/>
      <c r="L16" s="840"/>
      <c r="M16" s="840"/>
      <c r="N16" s="840"/>
      <c r="O16" s="840"/>
      <c r="P16" s="841"/>
      <c r="Q16" s="844" t="str">
        <f t="shared" ca="1" si="5"/>
        <v>口振</v>
      </c>
    </row>
    <row r="17" spans="1:17" ht="23.1" customHeight="1">
      <c r="A17" s="779">
        <v>104</v>
      </c>
      <c r="B17" s="829" t="str">
        <f t="shared" ca="1" si="0"/>
        <v>歳暮（ズワイガニ・ベニズワイガニ）</v>
      </c>
      <c r="C17" s="819"/>
      <c r="D17" s="819"/>
      <c r="E17" s="819"/>
      <c r="F17" s="820"/>
      <c r="G17" s="834" t="str">
        <f t="shared" ca="1" si="1"/>
        <v>その他</v>
      </c>
      <c r="H17" s="794">
        <f t="shared" ca="1" si="2"/>
        <v>0</v>
      </c>
      <c r="I17" s="798">
        <f t="shared" ca="1" si="3"/>
        <v>57252</v>
      </c>
      <c r="J17" s="839">
        <f t="shared" ca="1" si="4"/>
        <v>45278</v>
      </c>
      <c r="K17" s="840"/>
      <c r="L17" s="840"/>
      <c r="M17" s="840"/>
      <c r="N17" s="840"/>
      <c r="O17" s="840"/>
      <c r="P17" s="841"/>
      <c r="Q17" s="844" t="str">
        <f t="shared" ca="1" si="5"/>
        <v>口振</v>
      </c>
    </row>
    <row r="18" spans="1:17" ht="23.1" customHeight="1">
      <c r="A18" s="779">
        <v>105</v>
      </c>
      <c r="B18" s="829" t="str">
        <f t="shared" ca="1" si="0"/>
        <v>いみず野農業協同組合、全農との懇談会会費</v>
      </c>
      <c r="C18" s="819"/>
      <c r="D18" s="819"/>
      <c r="E18" s="819"/>
      <c r="F18" s="820"/>
      <c r="G18" s="834" t="str">
        <f t="shared" ca="1" si="1"/>
        <v>会議・懇談会費</v>
      </c>
      <c r="H18" s="794" t="str">
        <f t="shared" ca="1" si="2"/>
        <v>(会議・懇談会費)</v>
      </c>
      <c r="I18" s="798">
        <f t="shared" ca="1" si="3"/>
        <v>5000</v>
      </c>
      <c r="J18" s="839">
        <f t="shared" ca="1" si="4"/>
        <v>45279</v>
      </c>
      <c r="K18" s="840"/>
      <c r="L18" s="840"/>
      <c r="M18" s="840"/>
      <c r="N18" s="840"/>
      <c r="O18" s="840"/>
      <c r="P18" s="841"/>
      <c r="Q18" s="844" t="str">
        <f t="shared" ca="1" si="5"/>
        <v>現金</v>
      </c>
    </row>
    <row r="19" spans="1:17" ht="23.1" customHeight="1">
      <c r="A19" s="779">
        <v>106</v>
      </c>
      <c r="B19" s="829" t="str">
        <f t="shared" ca="1" si="0"/>
        <v>歳暮（かまぼこ）</v>
      </c>
      <c r="C19" s="819"/>
      <c r="D19" s="819"/>
      <c r="E19" s="819"/>
      <c r="F19" s="820"/>
      <c r="G19" s="834" t="str">
        <f t="shared" ca="1" si="1"/>
        <v>その他</v>
      </c>
      <c r="H19" s="794">
        <f t="shared" ca="1" si="2"/>
        <v>0</v>
      </c>
      <c r="I19" s="798">
        <f t="shared" ca="1" si="3"/>
        <v>87460</v>
      </c>
      <c r="J19" s="839">
        <f t="shared" ca="1" si="4"/>
        <v>45279</v>
      </c>
      <c r="K19" s="840"/>
      <c r="L19" s="840"/>
      <c r="M19" s="840"/>
      <c r="N19" s="840"/>
      <c r="O19" s="840"/>
      <c r="P19" s="841"/>
      <c r="Q19" s="844" t="str">
        <f t="shared" ca="1" si="5"/>
        <v>口振</v>
      </c>
    </row>
    <row r="20" spans="1:17" ht="23.1" customHeight="1">
      <c r="A20" s="779">
        <v>107</v>
      </c>
      <c r="B20" s="829" t="str">
        <f t="shared" ca="1" si="0"/>
        <v>歳暮（昆布〆・干物）</v>
      </c>
      <c r="C20" s="819"/>
      <c r="D20" s="819"/>
      <c r="E20" s="819"/>
      <c r="F20" s="820"/>
      <c r="G20" s="834" t="str">
        <f t="shared" ca="1" si="1"/>
        <v>その他</v>
      </c>
      <c r="H20" s="794">
        <f t="shared" ca="1" si="2"/>
        <v>0</v>
      </c>
      <c r="I20" s="798">
        <f t="shared" ca="1" si="3"/>
        <v>96580</v>
      </c>
      <c r="J20" s="839">
        <f t="shared" ca="1" si="4"/>
        <v>45280</v>
      </c>
      <c r="K20" s="840"/>
      <c r="L20" s="840"/>
      <c r="M20" s="840"/>
      <c r="N20" s="840"/>
      <c r="O20" s="840"/>
      <c r="P20" s="841"/>
      <c r="Q20" s="844" t="str">
        <f t="shared" ca="1" si="5"/>
        <v>口振</v>
      </c>
    </row>
    <row r="21" spans="1:17" ht="23.1" customHeight="1">
      <c r="A21" s="779">
        <v>108</v>
      </c>
      <c r="B21" s="829" t="str">
        <f t="shared" ca="1" si="0"/>
        <v>呉西６市市長意見交換会会費</v>
      </c>
      <c r="C21" s="819"/>
      <c r="D21" s="819"/>
      <c r="E21" s="819"/>
      <c r="F21" s="820"/>
      <c r="G21" s="834" t="str">
        <f t="shared" ca="1" si="1"/>
        <v>会議・懇談会費</v>
      </c>
      <c r="H21" s="794" t="str">
        <f t="shared" ca="1" si="2"/>
        <v>(会議・懇談会費)</v>
      </c>
      <c r="I21" s="798">
        <f t="shared" ca="1" si="3"/>
        <v>20000</v>
      </c>
      <c r="J21" s="839">
        <f t="shared" ca="1" si="4"/>
        <v>45285</v>
      </c>
      <c r="K21" s="840"/>
      <c r="L21" s="840"/>
      <c r="M21" s="840"/>
      <c r="N21" s="840"/>
      <c r="O21" s="840"/>
      <c r="P21" s="841"/>
      <c r="Q21" s="844" t="str">
        <f t="shared" ca="1" si="5"/>
        <v>現金</v>
      </c>
    </row>
    <row r="22" spans="1:17" ht="23.1" customHeight="1">
      <c r="A22" s="779"/>
      <c r="B22" s="829"/>
      <c r="C22" s="819"/>
      <c r="D22" s="819"/>
      <c r="E22" s="819"/>
      <c r="F22" s="820"/>
      <c r="G22" s="834"/>
      <c r="H22" s="848"/>
      <c r="I22" s="798"/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/>
    </row>
    <row r="23" spans="1:17" ht="23.1" customHeight="1">
      <c r="A23" s="779"/>
      <c r="B23" s="829"/>
      <c r="C23" s="819"/>
      <c r="D23" s="819"/>
      <c r="E23" s="819"/>
      <c r="F23" s="820"/>
      <c r="G23" s="834"/>
      <c r="H23" s="848"/>
      <c r="I23" s="798"/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19"/>
      <c r="D24" s="819"/>
      <c r="E24" s="819"/>
      <c r="F24" s="820"/>
      <c r="G24" s="834"/>
      <c r="H24" s="848"/>
      <c r="I24" s="798"/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19"/>
      <c r="D25" s="819"/>
      <c r="E25" s="819"/>
      <c r="F25" s="820"/>
      <c r="G25" s="834"/>
      <c r="H25" s="848"/>
      <c r="I25" s="798"/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19"/>
      <c r="D26" s="819"/>
      <c r="E26" s="819"/>
      <c r="F26" s="820"/>
      <c r="G26" s="834"/>
      <c r="H26" s="848"/>
      <c r="I26" s="798"/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19"/>
      <c r="D27" s="819"/>
      <c r="E27" s="819"/>
      <c r="F27" s="820"/>
      <c r="G27" s="834"/>
      <c r="H27" s="848"/>
      <c r="I27" s="798"/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19"/>
      <c r="D28" s="819"/>
      <c r="E28" s="819"/>
      <c r="F28" s="820"/>
      <c r="G28" s="834"/>
      <c r="H28" s="848"/>
      <c r="I28" s="798"/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19"/>
      <c r="D29" s="819"/>
      <c r="E29" s="819"/>
      <c r="F29" s="820"/>
      <c r="G29" s="834"/>
      <c r="H29" s="848"/>
      <c r="I29" s="798"/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19"/>
      <c r="D30" s="819"/>
      <c r="E30" s="819"/>
      <c r="F30" s="820"/>
      <c r="G30" s="834"/>
      <c r="H30" s="848"/>
      <c r="I30" s="798"/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19"/>
      <c r="D31" s="819"/>
      <c r="E31" s="819"/>
      <c r="F31" s="820"/>
      <c r="G31" s="834"/>
      <c r="H31" s="848"/>
      <c r="I31" s="798"/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19"/>
      <c r="D32" s="819"/>
      <c r="E32" s="819"/>
      <c r="F32" s="820"/>
      <c r="G32" s="834"/>
      <c r="H32" s="848"/>
      <c r="I32" s="798"/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19"/>
      <c r="D33" s="819"/>
      <c r="E33" s="819"/>
      <c r="F33" s="820"/>
      <c r="G33" s="834"/>
      <c r="H33" s="848"/>
      <c r="I33" s="798"/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19"/>
      <c r="D34" s="819"/>
      <c r="E34" s="819"/>
      <c r="F34" s="820"/>
      <c r="G34" s="834"/>
      <c r="H34" s="848"/>
      <c r="I34" s="798"/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19"/>
      <c r="D35" s="819"/>
      <c r="E35" s="819"/>
      <c r="F35" s="820"/>
      <c r="G35" s="834"/>
      <c r="H35" s="848"/>
      <c r="I35" s="798"/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6"/>
  <sheetViews>
    <sheetView showZeros="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99</v>
      </c>
      <c r="B3" s="827"/>
      <c r="C3" s="827"/>
      <c r="D3" s="827"/>
      <c r="E3" s="827"/>
      <c r="F3" s="827"/>
      <c r="G3" s="827"/>
      <c r="H3" s="835"/>
      <c r="I3" s="838">
        <f ca="1">SUM(I6:I34)</f>
        <v>42000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56">
        <f ca="1">I3+'12月 '!I4:Q4</f>
        <v>2125330</v>
      </c>
      <c r="J4" s="856"/>
      <c r="K4" s="856"/>
      <c r="L4" s="856"/>
      <c r="M4" s="856"/>
      <c r="N4" s="856"/>
      <c r="O4" s="856"/>
      <c r="P4" s="856"/>
      <c r="Q4" s="856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109</v>
      </c>
      <c r="B6" s="829" t="str">
        <f t="shared" ref="B6:B34" ca="1" si="0">IF($A6="","",VLOOKUP($A6,実績,5,0))</f>
        <v>立川志の輔師匠ご親族　竹内静子氏逝去香典</v>
      </c>
      <c r="C6" s="819"/>
      <c r="D6" s="819"/>
      <c r="E6" s="819"/>
      <c r="F6" s="820"/>
      <c r="G6" s="834" t="str">
        <f t="shared" ref="G6:G33" ca="1" si="1">IF($A6="","",VLOOKUP($A6,実績,6,0))</f>
        <v>慶弔・見舞費</v>
      </c>
      <c r="H6" s="847" t="str">
        <f t="shared" ref="H6:H34" ca="1" si="2">IF($A6="","",VLOOKUP($A6,実績,7,0))</f>
        <v>(香典)</v>
      </c>
      <c r="I6" s="798">
        <f t="shared" ref="I6:I34" ca="1" si="3">IF($A6="","",VLOOKUP($A6,実績,20,0))</f>
        <v>10000</v>
      </c>
      <c r="J6" s="839">
        <f t="shared" ref="J6:J34" ca="1" si="4">IF($A6="","",VLOOKUP($A6,実績,8,0))</f>
        <v>45306</v>
      </c>
      <c r="K6" s="840"/>
      <c r="L6" s="840"/>
      <c r="M6" s="840"/>
      <c r="N6" s="840"/>
      <c r="O6" s="840"/>
      <c r="P6" s="841"/>
      <c r="Q6" s="844" t="str">
        <f t="shared" ref="Q6:Q34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110</v>
      </c>
      <c r="B7" s="829" t="str">
        <f t="shared" ca="1" si="0"/>
        <v>立川志の輔師匠ご親族　竹内静子氏葬儀生花代</v>
      </c>
      <c r="C7" s="819"/>
      <c r="D7" s="819"/>
      <c r="E7" s="819"/>
      <c r="F7" s="820"/>
      <c r="G7" s="834" t="str">
        <f t="shared" ca="1" si="1"/>
        <v>慶弔・見舞費</v>
      </c>
      <c r="H7" s="847" t="str">
        <f t="shared" ca="1" si="2"/>
        <v>(慶弔用供花等)</v>
      </c>
      <c r="I7" s="798">
        <f t="shared" ca="1" si="3"/>
        <v>11000</v>
      </c>
      <c r="J7" s="839">
        <f t="shared" ca="1" si="4"/>
        <v>45307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111</v>
      </c>
      <c r="B8" s="829" t="str">
        <f t="shared" ca="1" si="0"/>
        <v>小杉区域少年野球連盟設立40周年記念式典スタンド花</v>
      </c>
      <c r="C8" s="819"/>
      <c r="D8" s="819"/>
      <c r="E8" s="819"/>
      <c r="F8" s="820"/>
      <c r="G8" s="834" t="str">
        <f t="shared" ca="1" si="1"/>
        <v>慶弔・見舞費</v>
      </c>
      <c r="H8" s="847" t="str">
        <f t="shared" ca="1" si="2"/>
        <v>(慶弔用供花等)</v>
      </c>
      <c r="I8" s="798">
        <f t="shared" ca="1" si="3"/>
        <v>11000</v>
      </c>
      <c r="J8" s="839">
        <f t="shared" ca="1" si="4"/>
        <v>45318</v>
      </c>
      <c r="K8" s="840"/>
      <c r="L8" s="840"/>
      <c r="M8" s="840"/>
      <c r="N8" s="840"/>
      <c r="O8" s="840"/>
      <c r="P8" s="841"/>
      <c r="Q8" s="844" t="str">
        <f t="shared" ca="1" si="5"/>
        <v>口振</v>
      </c>
    </row>
    <row r="9" spans="1:23" ht="23.1" customHeight="1">
      <c r="A9" s="779">
        <v>112</v>
      </c>
      <c r="B9" s="829" t="str">
        <f t="shared" ca="1" si="0"/>
        <v>東京小杉会賀詞交歓会と能登地震被災地域支援の集い会費</v>
      </c>
      <c r="C9" s="819"/>
      <c r="D9" s="819"/>
      <c r="E9" s="819"/>
      <c r="F9" s="820"/>
      <c r="G9" s="834" t="str">
        <f t="shared" ca="1" si="1"/>
        <v>会議・懇談会費</v>
      </c>
      <c r="H9" s="847" t="str">
        <f t="shared" ca="1" si="2"/>
        <v>(会議・懇談会費)</v>
      </c>
      <c r="I9" s="798">
        <f t="shared" ca="1" si="3"/>
        <v>10000</v>
      </c>
      <c r="J9" s="839">
        <f t="shared" ca="1" si="4"/>
        <v>45321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/>
      <c r="B10" s="829" t="str">
        <f t="shared" ca="1" si="0"/>
        <v/>
      </c>
      <c r="C10" s="819"/>
      <c r="D10" s="819"/>
      <c r="E10" s="819"/>
      <c r="F10" s="820"/>
      <c r="G10" s="834" t="str">
        <f t="shared" ca="1" si="1"/>
        <v/>
      </c>
      <c r="H10" s="847" t="str">
        <f t="shared" ca="1" si="2"/>
        <v/>
      </c>
      <c r="I10" s="798" t="str">
        <f t="shared" ca="1" si="3"/>
        <v/>
      </c>
      <c r="J10" s="839" t="str">
        <f t="shared" ca="1" si="4"/>
        <v/>
      </c>
      <c r="K10" s="840"/>
      <c r="L10" s="840"/>
      <c r="M10" s="840"/>
      <c r="N10" s="840"/>
      <c r="O10" s="840"/>
      <c r="P10" s="841"/>
      <c r="Q10" s="844" t="str">
        <f t="shared" ca="1" si="5"/>
        <v/>
      </c>
    </row>
    <row r="11" spans="1:23" ht="23.1" customHeight="1">
      <c r="A11" s="779"/>
      <c r="B11" s="829" t="str">
        <f t="shared" ca="1" si="0"/>
        <v/>
      </c>
      <c r="C11" s="819"/>
      <c r="D11" s="819"/>
      <c r="E11" s="819"/>
      <c r="F11" s="820"/>
      <c r="G11" s="834" t="str">
        <f t="shared" ca="1" si="1"/>
        <v/>
      </c>
      <c r="H11" s="847" t="str">
        <f t="shared" ca="1" si="2"/>
        <v/>
      </c>
      <c r="I11" s="798" t="str">
        <f t="shared" ca="1" si="3"/>
        <v/>
      </c>
      <c r="J11" s="839" t="str">
        <f t="shared" ca="1" si="4"/>
        <v/>
      </c>
      <c r="K11" s="840"/>
      <c r="L11" s="840"/>
      <c r="M11" s="840"/>
      <c r="N11" s="840"/>
      <c r="O11" s="840"/>
      <c r="P11" s="841"/>
      <c r="Q11" s="844" t="str">
        <f t="shared" ca="1" si="5"/>
        <v/>
      </c>
    </row>
    <row r="12" spans="1:23" ht="23.1" customHeight="1">
      <c r="A12" s="779"/>
      <c r="B12" s="829" t="str">
        <f t="shared" ca="1" si="0"/>
        <v/>
      </c>
      <c r="C12" s="819"/>
      <c r="D12" s="819"/>
      <c r="E12" s="819"/>
      <c r="F12" s="820"/>
      <c r="G12" s="834" t="str">
        <f t="shared" ca="1" si="1"/>
        <v/>
      </c>
      <c r="H12" s="847" t="str">
        <f t="shared" ca="1" si="2"/>
        <v/>
      </c>
      <c r="I12" s="798" t="str">
        <f t="shared" ca="1" si="3"/>
        <v/>
      </c>
      <c r="J12" s="839" t="str">
        <f t="shared" ca="1" si="4"/>
        <v/>
      </c>
      <c r="K12" s="840"/>
      <c r="L12" s="840"/>
      <c r="M12" s="840"/>
      <c r="N12" s="840"/>
      <c r="O12" s="840"/>
      <c r="P12" s="841"/>
      <c r="Q12" s="844" t="str">
        <f t="shared" ca="1" si="5"/>
        <v/>
      </c>
    </row>
    <row r="13" spans="1:23" ht="23.1" customHeight="1">
      <c r="A13" s="779"/>
      <c r="B13" s="829" t="str">
        <f t="shared" ca="1" si="0"/>
        <v/>
      </c>
      <c r="C13" s="819"/>
      <c r="D13" s="819"/>
      <c r="E13" s="819"/>
      <c r="F13" s="820"/>
      <c r="G13" s="834" t="str">
        <f t="shared" ca="1" si="1"/>
        <v/>
      </c>
      <c r="H13" s="847" t="str">
        <f t="shared" ca="1" si="2"/>
        <v/>
      </c>
      <c r="I13" s="798" t="str">
        <f t="shared" ca="1" si="3"/>
        <v/>
      </c>
      <c r="J13" s="839" t="str">
        <f t="shared" ca="1" si="4"/>
        <v/>
      </c>
      <c r="K13" s="840"/>
      <c r="L13" s="840"/>
      <c r="M13" s="840"/>
      <c r="N13" s="840"/>
      <c r="O13" s="840"/>
      <c r="P13" s="841"/>
      <c r="Q13" s="844" t="str">
        <f t="shared" ca="1" si="5"/>
        <v/>
      </c>
    </row>
    <row r="14" spans="1:23" ht="23.1" customHeight="1">
      <c r="A14" s="779"/>
      <c r="B14" s="829" t="str">
        <f t="shared" ca="1" si="0"/>
        <v/>
      </c>
      <c r="C14" s="819"/>
      <c r="D14" s="819"/>
      <c r="E14" s="819"/>
      <c r="F14" s="820"/>
      <c r="G14" s="834" t="str">
        <f t="shared" ca="1" si="1"/>
        <v/>
      </c>
      <c r="H14" s="847" t="str">
        <f t="shared" ca="1" si="2"/>
        <v/>
      </c>
      <c r="I14" s="798" t="str">
        <f t="shared" ca="1" si="3"/>
        <v/>
      </c>
      <c r="J14" s="839" t="str">
        <f t="shared" ca="1" si="4"/>
        <v/>
      </c>
      <c r="K14" s="840"/>
      <c r="L14" s="840"/>
      <c r="M14" s="840"/>
      <c r="N14" s="840"/>
      <c r="O14" s="840"/>
      <c r="P14" s="841"/>
      <c r="Q14" s="844" t="str">
        <f t="shared" ca="1" si="5"/>
        <v/>
      </c>
    </row>
    <row r="15" spans="1:23" ht="23.1" customHeight="1">
      <c r="A15" s="779"/>
      <c r="B15" s="829" t="str">
        <f t="shared" ca="1" si="0"/>
        <v/>
      </c>
      <c r="C15" s="819"/>
      <c r="D15" s="819"/>
      <c r="E15" s="819"/>
      <c r="F15" s="820"/>
      <c r="G15" s="834" t="str">
        <f t="shared" ca="1" si="1"/>
        <v/>
      </c>
      <c r="H15" s="847" t="str">
        <f t="shared" ca="1" si="2"/>
        <v/>
      </c>
      <c r="I15" s="798" t="str">
        <f t="shared" ca="1" si="3"/>
        <v/>
      </c>
      <c r="J15" s="839" t="str">
        <f t="shared" ca="1" si="4"/>
        <v/>
      </c>
      <c r="K15" s="840"/>
      <c r="L15" s="840"/>
      <c r="M15" s="840"/>
      <c r="N15" s="840"/>
      <c r="O15" s="840"/>
      <c r="P15" s="841"/>
      <c r="Q15" s="844" t="str">
        <f t="shared" ca="1" si="5"/>
        <v/>
      </c>
    </row>
    <row r="16" spans="1:23" ht="23.1" customHeight="1">
      <c r="A16" s="779"/>
      <c r="B16" s="829" t="str">
        <f t="shared" ca="1" si="0"/>
        <v/>
      </c>
      <c r="C16" s="819"/>
      <c r="D16" s="819"/>
      <c r="E16" s="819"/>
      <c r="F16" s="820"/>
      <c r="G16" s="834" t="str">
        <f t="shared" ca="1" si="1"/>
        <v/>
      </c>
      <c r="H16" s="847" t="str">
        <f t="shared" ca="1" si="2"/>
        <v/>
      </c>
      <c r="I16" s="798" t="str">
        <f t="shared" ca="1" si="3"/>
        <v/>
      </c>
      <c r="J16" s="839" t="str">
        <f t="shared" ca="1" si="4"/>
        <v/>
      </c>
      <c r="K16" s="840"/>
      <c r="L16" s="840"/>
      <c r="M16" s="840"/>
      <c r="N16" s="840"/>
      <c r="O16" s="840"/>
      <c r="P16" s="841"/>
      <c r="Q16" s="844" t="str">
        <f t="shared" ca="1" si="5"/>
        <v/>
      </c>
    </row>
    <row r="17" spans="1:17" ht="23.1" customHeight="1">
      <c r="A17" s="779"/>
      <c r="B17" s="829" t="str">
        <f t="shared" ca="1" si="0"/>
        <v/>
      </c>
      <c r="C17" s="819"/>
      <c r="D17" s="819"/>
      <c r="E17" s="819"/>
      <c r="F17" s="820"/>
      <c r="G17" s="834" t="str">
        <f t="shared" ca="1" si="1"/>
        <v/>
      </c>
      <c r="H17" s="847" t="str">
        <f t="shared" ca="1" si="2"/>
        <v/>
      </c>
      <c r="I17" s="798" t="str">
        <f t="shared" ca="1" si="3"/>
        <v/>
      </c>
      <c r="J17" s="839" t="str">
        <f t="shared" ca="1" si="4"/>
        <v/>
      </c>
      <c r="K17" s="840"/>
      <c r="L17" s="840"/>
      <c r="M17" s="840"/>
      <c r="N17" s="840"/>
      <c r="O17" s="840"/>
      <c r="P17" s="841"/>
      <c r="Q17" s="844" t="str">
        <f t="shared" ca="1" si="5"/>
        <v/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847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847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847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 t="str">
        <f t="shared" ca="1" si="0"/>
        <v/>
      </c>
      <c r="C21" s="819"/>
      <c r="D21" s="819"/>
      <c r="E21" s="819"/>
      <c r="F21" s="820"/>
      <c r="G21" s="834" t="str">
        <f t="shared" ca="1" si="1"/>
        <v/>
      </c>
      <c r="H21" s="847" t="str">
        <f t="shared" ca="1" si="2"/>
        <v/>
      </c>
      <c r="I21" s="798" t="str">
        <f t="shared" ca="1" si="3"/>
        <v/>
      </c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 t="str">
        <f t="shared" ca="1" si="5"/>
        <v/>
      </c>
    </row>
    <row r="22" spans="1:17" ht="23.1" customHeight="1">
      <c r="A22" s="779"/>
      <c r="B22" s="829" t="str">
        <f t="shared" ca="1" si="0"/>
        <v/>
      </c>
      <c r="C22" s="819"/>
      <c r="D22" s="819"/>
      <c r="E22" s="819"/>
      <c r="F22" s="820"/>
      <c r="G22" s="834" t="str">
        <f t="shared" ca="1" si="1"/>
        <v/>
      </c>
      <c r="H22" s="847" t="str">
        <f t="shared" ca="1" si="2"/>
        <v/>
      </c>
      <c r="I22" s="798" t="str">
        <f t="shared" ca="1" si="3"/>
        <v/>
      </c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 t="str">
        <f t="shared" ca="1" si="5"/>
        <v/>
      </c>
    </row>
    <row r="23" spans="1:17" ht="23.1" customHeight="1">
      <c r="A23" s="779"/>
      <c r="B23" s="829" t="str">
        <f t="shared" ca="1" si="0"/>
        <v/>
      </c>
      <c r="C23" s="819"/>
      <c r="D23" s="819"/>
      <c r="E23" s="819"/>
      <c r="F23" s="820"/>
      <c r="G23" s="834" t="str">
        <f t="shared" ca="1" si="1"/>
        <v/>
      </c>
      <c r="H23" s="847" t="str">
        <f t="shared" ca="1" si="2"/>
        <v/>
      </c>
      <c r="I23" s="798" t="str">
        <f t="shared" ca="1" si="3"/>
        <v/>
      </c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 t="str">
        <f t="shared" ca="1" si="5"/>
        <v/>
      </c>
    </row>
    <row r="24" spans="1:17" ht="23.1" customHeight="1">
      <c r="A24" s="779"/>
      <c r="B24" s="829" t="str">
        <f t="shared" ca="1" si="0"/>
        <v/>
      </c>
      <c r="C24" s="819"/>
      <c r="D24" s="819"/>
      <c r="E24" s="819"/>
      <c r="F24" s="820"/>
      <c r="G24" s="834" t="str">
        <f t="shared" ca="1" si="1"/>
        <v/>
      </c>
      <c r="H24" s="847" t="str">
        <f t="shared" ca="1" si="2"/>
        <v/>
      </c>
      <c r="I24" s="798" t="str">
        <f t="shared" ca="1" si="3"/>
        <v/>
      </c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 t="str">
        <f t="shared" ca="1" si="5"/>
        <v/>
      </c>
    </row>
    <row r="25" spans="1:17" ht="23.1" customHeight="1">
      <c r="A25" s="779"/>
      <c r="B25" s="829" t="str">
        <f t="shared" ca="1" si="0"/>
        <v/>
      </c>
      <c r="C25" s="819"/>
      <c r="D25" s="819"/>
      <c r="E25" s="819"/>
      <c r="F25" s="820"/>
      <c r="G25" s="834" t="str">
        <f t="shared" ca="1" si="1"/>
        <v/>
      </c>
      <c r="H25" s="847" t="str">
        <f t="shared" ca="1" si="2"/>
        <v/>
      </c>
      <c r="I25" s="798" t="str">
        <f t="shared" ca="1" si="3"/>
        <v/>
      </c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 t="str">
        <f t="shared" ca="1" si="5"/>
        <v/>
      </c>
    </row>
    <row r="26" spans="1:17" ht="23.1" customHeight="1">
      <c r="A26" s="779"/>
      <c r="B26" s="829" t="str">
        <f t="shared" ca="1" si="0"/>
        <v/>
      </c>
      <c r="C26" s="819"/>
      <c r="D26" s="819"/>
      <c r="E26" s="819"/>
      <c r="F26" s="820"/>
      <c r="G26" s="834" t="str">
        <f t="shared" ca="1" si="1"/>
        <v/>
      </c>
      <c r="H26" s="847" t="str">
        <f t="shared" ca="1" si="2"/>
        <v/>
      </c>
      <c r="I26" s="798" t="str">
        <f t="shared" ca="1" si="3"/>
        <v/>
      </c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 t="str">
        <f t="shared" ca="1" si="5"/>
        <v/>
      </c>
    </row>
    <row r="27" spans="1:17" ht="23.1" customHeight="1">
      <c r="A27" s="779"/>
      <c r="B27" s="829" t="str">
        <f t="shared" ca="1" si="0"/>
        <v/>
      </c>
      <c r="C27" s="819"/>
      <c r="D27" s="819"/>
      <c r="E27" s="819"/>
      <c r="F27" s="820"/>
      <c r="G27" s="834" t="str">
        <f t="shared" ca="1" si="1"/>
        <v/>
      </c>
      <c r="H27" s="847" t="str">
        <f t="shared" ca="1" si="2"/>
        <v/>
      </c>
      <c r="I27" s="798" t="str">
        <f t="shared" ca="1" si="3"/>
        <v/>
      </c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 t="str">
        <f t="shared" ca="1" si="5"/>
        <v/>
      </c>
    </row>
    <row r="28" spans="1:17" ht="23.1" customHeight="1">
      <c r="A28" s="779"/>
      <c r="B28" s="829" t="str">
        <f t="shared" ca="1" si="0"/>
        <v/>
      </c>
      <c r="C28" s="819"/>
      <c r="D28" s="819"/>
      <c r="E28" s="819"/>
      <c r="F28" s="820"/>
      <c r="G28" s="834" t="str">
        <f t="shared" ca="1" si="1"/>
        <v/>
      </c>
      <c r="H28" s="847" t="str">
        <f t="shared" ca="1" si="2"/>
        <v/>
      </c>
      <c r="I28" s="798" t="str">
        <f t="shared" ca="1" si="3"/>
        <v/>
      </c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 t="str">
        <f t="shared" ca="1" si="5"/>
        <v/>
      </c>
    </row>
    <row r="29" spans="1:17" ht="23.1" customHeight="1">
      <c r="A29" s="779"/>
      <c r="B29" s="829" t="str">
        <f t="shared" ca="1" si="0"/>
        <v/>
      </c>
      <c r="C29" s="819"/>
      <c r="D29" s="819"/>
      <c r="E29" s="819"/>
      <c r="F29" s="820"/>
      <c r="G29" s="834" t="str">
        <f t="shared" ca="1" si="1"/>
        <v/>
      </c>
      <c r="H29" s="847" t="str">
        <f t="shared" ca="1" si="2"/>
        <v/>
      </c>
      <c r="I29" s="798" t="str">
        <f t="shared" ca="1" si="3"/>
        <v/>
      </c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 t="str">
        <f t="shared" ca="1" si="5"/>
        <v/>
      </c>
    </row>
    <row r="30" spans="1:17" ht="23.1" customHeight="1">
      <c r="A30" s="779"/>
      <c r="B30" s="829" t="str">
        <f t="shared" ca="1" si="0"/>
        <v/>
      </c>
      <c r="C30" s="819"/>
      <c r="D30" s="819"/>
      <c r="E30" s="819"/>
      <c r="F30" s="820"/>
      <c r="G30" s="834" t="str">
        <f t="shared" ca="1" si="1"/>
        <v/>
      </c>
      <c r="H30" s="847" t="str">
        <f t="shared" ca="1" si="2"/>
        <v/>
      </c>
      <c r="I30" s="798" t="str">
        <f t="shared" ca="1" si="3"/>
        <v/>
      </c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 t="str">
        <f t="shared" ca="1" si="5"/>
        <v/>
      </c>
    </row>
    <row r="31" spans="1:17" ht="23.1" customHeight="1">
      <c r="A31" s="779"/>
      <c r="B31" s="829" t="str">
        <f t="shared" ca="1" si="0"/>
        <v/>
      </c>
      <c r="C31" s="819"/>
      <c r="D31" s="819"/>
      <c r="E31" s="819"/>
      <c r="F31" s="820"/>
      <c r="G31" s="834" t="str">
        <f t="shared" ca="1" si="1"/>
        <v/>
      </c>
      <c r="H31" s="847" t="str">
        <f t="shared" ca="1" si="2"/>
        <v/>
      </c>
      <c r="I31" s="798" t="str">
        <f t="shared" ca="1" si="3"/>
        <v/>
      </c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 t="str">
        <f t="shared" ca="1" si="5"/>
        <v/>
      </c>
    </row>
    <row r="32" spans="1:17" ht="23.1" customHeight="1">
      <c r="A32" s="779"/>
      <c r="B32" s="829" t="str">
        <f t="shared" ca="1" si="0"/>
        <v/>
      </c>
      <c r="C32" s="819"/>
      <c r="D32" s="819"/>
      <c r="E32" s="819"/>
      <c r="F32" s="820"/>
      <c r="G32" s="834" t="str">
        <f t="shared" ca="1" si="1"/>
        <v/>
      </c>
      <c r="H32" s="847" t="str">
        <f t="shared" ca="1" si="2"/>
        <v/>
      </c>
      <c r="I32" s="798" t="str">
        <f t="shared" ca="1" si="3"/>
        <v/>
      </c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 t="str">
        <f t="shared" ca="1" si="5"/>
        <v/>
      </c>
    </row>
    <row r="33" spans="1:17" ht="23.1" customHeight="1">
      <c r="A33" s="779"/>
      <c r="B33" s="829" t="str">
        <f t="shared" ca="1" si="0"/>
        <v/>
      </c>
      <c r="C33" s="819"/>
      <c r="D33" s="819"/>
      <c r="E33" s="819"/>
      <c r="F33" s="820"/>
      <c r="G33" s="834" t="str">
        <f t="shared" ca="1" si="1"/>
        <v/>
      </c>
      <c r="H33" s="847" t="str">
        <f t="shared" ca="1" si="2"/>
        <v/>
      </c>
      <c r="I33" s="798" t="str">
        <f t="shared" ca="1" si="3"/>
        <v/>
      </c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 t="str">
        <f t="shared" ca="1" si="5"/>
        <v/>
      </c>
    </row>
    <row r="34" spans="1:17" ht="23.1" customHeight="1">
      <c r="A34" s="779"/>
      <c r="B34" s="829" t="str">
        <f t="shared" ca="1" si="0"/>
        <v/>
      </c>
      <c r="C34" s="819"/>
      <c r="D34" s="819"/>
      <c r="E34" s="819"/>
      <c r="F34" s="820"/>
      <c r="G34" s="834"/>
      <c r="H34" s="847" t="str">
        <f t="shared" ca="1" si="2"/>
        <v/>
      </c>
      <c r="I34" s="798" t="str">
        <f t="shared" ca="1" si="3"/>
        <v/>
      </c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 t="str">
        <f t="shared" ca="1" si="5"/>
        <v/>
      </c>
    </row>
    <row r="35" spans="1:17" ht="20.100000000000001" customHeight="1"/>
    <row r="36" spans="1:17" ht="20.100000000000001" customHeight="1">
      <c r="I36" s="800"/>
      <c r="Q36" s="845"/>
    </row>
    <row r="37" spans="1:17" ht="20.100000000000001" customHeight="1"/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</sheetData>
  <mergeCells count="67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zoomScale="6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173</v>
      </c>
      <c r="B3" s="827"/>
      <c r="C3" s="827"/>
      <c r="D3" s="827"/>
      <c r="E3" s="827"/>
      <c r="F3" s="827"/>
      <c r="G3" s="827"/>
      <c r="H3" s="835"/>
      <c r="I3" s="838">
        <f ca="1">SUM(I6:I35)</f>
        <v>56000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56">
        <f ca="1">I3+'1月'!I4:Q4</f>
        <v>2181330</v>
      </c>
      <c r="J4" s="856"/>
      <c r="K4" s="856"/>
      <c r="L4" s="856"/>
      <c r="M4" s="856"/>
      <c r="N4" s="856"/>
      <c r="O4" s="856"/>
      <c r="P4" s="856"/>
      <c r="Q4" s="856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113</v>
      </c>
      <c r="B6" s="829" t="str">
        <f t="shared" ref="B6:B35" ca="1" si="0">IF($A6="","",VLOOKUP($A6,実績,5,0))</f>
        <v>東京新湊会新春の集い会費</v>
      </c>
      <c r="C6" s="819"/>
      <c r="D6" s="819"/>
      <c r="E6" s="819"/>
      <c r="F6" s="820"/>
      <c r="G6" s="834" t="str">
        <f t="shared" ref="G6:G35" ca="1" si="1">IF($A6="","",VLOOKUP($A6,実績,6,0))</f>
        <v>会議・懇談会費</v>
      </c>
      <c r="H6" s="794" t="str">
        <f t="shared" ref="H6:H35" ca="1" si="2">IF($A6="","",VLOOKUP($A6,実績,7,0))</f>
        <v>(会議・懇談会費)</v>
      </c>
      <c r="I6" s="798">
        <f t="shared" ref="I6:I35" ca="1" si="3">IF($A6="","",VLOOKUP($A6,実績,20,0))</f>
        <v>10000</v>
      </c>
      <c r="J6" s="839">
        <f t="shared" ref="J6:J35" ca="1" si="4">IF($A6="","",VLOOKUP($A6,実績,8,0))</f>
        <v>45325</v>
      </c>
      <c r="K6" s="840"/>
      <c r="L6" s="840"/>
      <c r="M6" s="840"/>
      <c r="N6" s="840"/>
      <c r="O6" s="840"/>
      <c r="P6" s="841"/>
      <c r="Q6" s="844" t="str">
        <f t="shared" ref="Q6:Q35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114</v>
      </c>
      <c r="B7" s="829" t="str">
        <f t="shared" ca="1" si="0"/>
        <v>久保啓二郎新港ビル株式会社代表取締役社長逝去香典</v>
      </c>
      <c r="C7" s="819"/>
      <c r="D7" s="819"/>
      <c r="E7" s="819"/>
      <c r="F7" s="820"/>
      <c r="G7" s="834" t="str">
        <f t="shared" ca="1" si="1"/>
        <v>慶弔・見舞費</v>
      </c>
      <c r="H7" s="794" t="str">
        <f t="shared" ca="1" si="2"/>
        <v>(香典)</v>
      </c>
      <c r="I7" s="798">
        <f t="shared" ca="1" si="3"/>
        <v>10000</v>
      </c>
      <c r="J7" s="839">
        <f t="shared" ca="1" si="4"/>
        <v>45333</v>
      </c>
      <c r="K7" s="840"/>
      <c r="L7" s="840"/>
      <c r="M7" s="840"/>
      <c r="N7" s="840"/>
      <c r="O7" s="840"/>
      <c r="P7" s="841"/>
      <c r="Q7" s="844" t="str">
        <f t="shared" ca="1" si="5"/>
        <v>現金</v>
      </c>
    </row>
    <row r="8" spans="1:23" ht="23.1" customHeight="1">
      <c r="A8" s="779">
        <v>115</v>
      </c>
      <c r="B8" s="829" t="str">
        <f t="shared" ca="1" si="0"/>
        <v>久保啓二郎新港ビル株式会社代表取締役社長葬儀生花代</v>
      </c>
      <c r="C8" s="819"/>
      <c r="D8" s="819"/>
      <c r="E8" s="819"/>
      <c r="F8" s="820"/>
      <c r="G8" s="834" t="str">
        <f t="shared" ca="1" si="1"/>
        <v>慶弔・見舞費</v>
      </c>
      <c r="H8" s="794" t="str">
        <f t="shared" ca="1" si="2"/>
        <v>(慶弔用供花等)</v>
      </c>
      <c r="I8" s="798">
        <f t="shared" ca="1" si="3"/>
        <v>11000</v>
      </c>
      <c r="J8" s="839">
        <f t="shared" ca="1" si="4"/>
        <v>45334</v>
      </c>
      <c r="K8" s="840"/>
      <c r="L8" s="840"/>
      <c r="M8" s="840"/>
      <c r="N8" s="840"/>
      <c r="O8" s="840"/>
      <c r="P8" s="841"/>
      <c r="Q8" s="844" t="str">
        <f t="shared" ca="1" si="5"/>
        <v>口振</v>
      </c>
    </row>
    <row r="9" spans="1:23" ht="23.1" customHeight="1">
      <c r="A9" s="779">
        <v>116</v>
      </c>
      <c r="B9" s="829" t="str">
        <f t="shared" ca="1" si="0"/>
        <v>富山県宅地建物取引業協会高岡支部　新春の集い会費</v>
      </c>
      <c r="C9" s="819"/>
      <c r="D9" s="819"/>
      <c r="E9" s="819"/>
      <c r="F9" s="820"/>
      <c r="G9" s="834" t="str">
        <f t="shared" ca="1" si="1"/>
        <v>会議・懇談会費</v>
      </c>
      <c r="H9" s="794" t="str">
        <f t="shared" ca="1" si="2"/>
        <v>(会議・懇談会費)</v>
      </c>
      <c r="I9" s="798">
        <f t="shared" ca="1" si="3"/>
        <v>10000</v>
      </c>
      <c r="J9" s="839">
        <f t="shared" ca="1" si="4"/>
        <v>45342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>
        <v>117</v>
      </c>
      <c r="B10" s="829" t="str">
        <f t="shared" ca="1" si="0"/>
        <v>千曲市向けいみずサクラマスPR訪問土産</v>
      </c>
      <c r="C10" s="819"/>
      <c r="D10" s="819"/>
      <c r="E10" s="819"/>
      <c r="F10" s="820"/>
      <c r="G10" s="834" t="str">
        <f t="shared" ca="1" si="1"/>
        <v>その他</v>
      </c>
      <c r="H10" s="794">
        <f t="shared" ca="1" si="2"/>
        <v>0</v>
      </c>
      <c r="I10" s="798">
        <f t="shared" ca="1" si="3"/>
        <v>15000</v>
      </c>
      <c r="J10" s="839">
        <f t="shared" ca="1" si="4"/>
        <v>45344</v>
      </c>
      <c r="K10" s="840"/>
      <c r="L10" s="840"/>
      <c r="M10" s="840"/>
      <c r="N10" s="840"/>
      <c r="O10" s="840"/>
      <c r="P10" s="841"/>
      <c r="Q10" s="844" t="str">
        <f t="shared" ca="1" si="5"/>
        <v>口振</v>
      </c>
    </row>
    <row r="11" spans="1:23" ht="23.1" customHeight="1">
      <c r="A11" s="779"/>
      <c r="B11" s="829" t="str">
        <f t="shared" ca="1" si="0"/>
        <v/>
      </c>
      <c r="C11" s="819"/>
      <c r="D11" s="819"/>
      <c r="E11" s="819"/>
      <c r="F11" s="820"/>
      <c r="G11" s="834" t="str">
        <f t="shared" ca="1" si="1"/>
        <v/>
      </c>
      <c r="H11" s="794" t="str">
        <f t="shared" ca="1" si="2"/>
        <v/>
      </c>
      <c r="I11" s="798" t="str">
        <f t="shared" ca="1" si="3"/>
        <v/>
      </c>
      <c r="J11" s="839" t="str">
        <f t="shared" ca="1" si="4"/>
        <v/>
      </c>
      <c r="K11" s="840"/>
      <c r="L11" s="840"/>
      <c r="M11" s="840"/>
      <c r="N11" s="840"/>
      <c r="O11" s="840"/>
      <c r="P11" s="841"/>
      <c r="Q11" s="844" t="str">
        <f t="shared" ca="1" si="5"/>
        <v/>
      </c>
    </row>
    <row r="12" spans="1:23" ht="23.1" customHeight="1">
      <c r="A12" s="779"/>
      <c r="B12" s="829" t="str">
        <f t="shared" ca="1" si="0"/>
        <v/>
      </c>
      <c r="C12" s="819"/>
      <c r="D12" s="819"/>
      <c r="E12" s="819"/>
      <c r="F12" s="820"/>
      <c r="G12" s="834" t="str">
        <f t="shared" ca="1" si="1"/>
        <v/>
      </c>
      <c r="H12" s="794" t="str">
        <f t="shared" ca="1" si="2"/>
        <v/>
      </c>
      <c r="I12" s="798" t="str">
        <f t="shared" ca="1" si="3"/>
        <v/>
      </c>
      <c r="J12" s="839" t="str">
        <f t="shared" ca="1" si="4"/>
        <v/>
      </c>
      <c r="K12" s="840"/>
      <c r="L12" s="840"/>
      <c r="M12" s="840"/>
      <c r="N12" s="840"/>
      <c r="O12" s="840"/>
      <c r="P12" s="841"/>
      <c r="Q12" s="844" t="str">
        <f t="shared" ca="1" si="5"/>
        <v/>
      </c>
    </row>
    <row r="13" spans="1:23" ht="23.1" customHeight="1">
      <c r="A13" s="779"/>
      <c r="B13" s="829" t="str">
        <f t="shared" ca="1" si="0"/>
        <v/>
      </c>
      <c r="C13" s="819"/>
      <c r="D13" s="819"/>
      <c r="E13" s="819"/>
      <c r="F13" s="820"/>
      <c r="G13" s="834" t="str">
        <f t="shared" ca="1" si="1"/>
        <v/>
      </c>
      <c r="H13" s="794" t="str">
        <f t="shared" ca="1" si="2"/>
        <v/>
      </c>
      <c r="I13" s="798" t="str">
        <f t="shared" ca="1" si="3"/>
        <v/>
      </c>
      <c r="J13" s="839" t="str">
        <f t="shared" ca="1" si="4"/>
        <v/>
      </c>
      <c r="K13" s="840"/>
      <c r="L13" s="840"/>
      <c r="M13" s="840"/>
      <c r="N13" s="840"/>
      <c r="O13" s="840"/>
      <c r="P13" s="841"/>
      <c r="Q13" s="844" t="str">
        <f t="shared" ca="1" si="5"/>
        <v/>
      </c>
    </row>
    <row r="14" spans="1:23" ht="23.1" customHeight="1">
      <c r="A14" s="779"/>
      <c r="B14" s="829" t="str">
        <f t="shared" ca="1" si="0"/>
        <v/>
      </c>
      <c r="C14" s="819"/>
      <c r="D14" s="819"/>
      <c r="E14" s="819"/>
      <c r="F14" s="820"/>
      <c r="G14" s="834" t="str">
        <f t="shared" ca="1" si="1"/>
        <v/>
      </c>
      <c r="H14" s="794" t="str">
        <f t="shared" ca="1" si="2"/>
        <v/>
      </c>
      <c r="I14" s="798" t="str">
        <f t="shared" ca="1" si="3"/>
        <v/>
      </c>
      <c r="J14" s="839" t="str">
        <f t="shared" ca="1" si="4"/>
        <v/>
      </c>
      <c r="K14" s="840"/>
      <c r="L14" s="840"/>
      <c r="M14" s="840"/>
      <c r="N14" s="840"/>
      <c r="O14" s="840"/>
      <c r="P14" s="841"/>
      <c r="Q14" s="844" t="str">
        <f t="shared" ca="1" si="5"/>
        <v/>
      </c>
    </row>
    <row r="15" spans="1:23" ht="23.1" customHeight="1">
      <c r="A15" s="779"/>
      <c r="B15" s="829" t="str">
        <f t="shared" ca="1" si="0"/>
        <v/>
      </c>
      <c r="C15" s="819"/>
      <c r="D15" s="819"/>
      <c r="E15" s="819"/>
      <c r="F15" s="820"/>
      <c r="G15" s="834" t="str">
        <f t="shared" ca="1" si="1"/>
        <v/>
      </c>
      <c r="H15" s="794" t="str">
        <f t="shared" ca="1" si="2"/>
        <v/>
      </c>
      <c r="I15" s="798" t="str">
        <f t="shared" ca="1" si="3"/>
        <v/>
      </c>
      <c r="J15" s="839" t="str">
        <f t="shared" ca="1" si="4"/>
        <v/>
      </c>
      <c r="K15" s="840"/>
      <c r="L15" s="840"/>
      <c r="M15" s="840"/>
      <c r="N15" s="840"/>
      <c r="O15" s="840"/>
      <c r="P15" s="841"/>
      <c r="Q15" s="844" t="str">
        <f t="shared" ca="1" si="5"/>
        <v/>
      </c>
    </row>
    <row r="16" spans="1:23" ht="23.1" customHeight="1">
      <c r="A16" s="779"/>
      <c r="B16" s="829" t="str">
        <f t="shared" ca="1" si="0"/>
        <v/>
      </c>
      <c r="C16" s="819"/>
      <c r="D16" s="819"/>
      <c r="E16" s="819"/>
      <c r="F16" s="820"/>
      <c r="G16" s="834" t="str">
        <f t="shared" ca="1" si="1"/>
        <v/>
      </c>
      <c r="H16" s="794" t="str">
        <f t="shared" ca="1" si="2"/>
        <v/>
      </c>
      <c r="I16" s="798" t="str">
        <f t="shared" ca="1" si="3"/>
        <v/>
      </c>
      <c r="J16" s="839" t="str">
        <f t="shared" ca="1" si="4"/>
        <v/>
      </c>
      <c r="K16" s="840"/>
      <c r="L16" s="840"/>
      <c r="M16" s="840"/>
      <c r="N16" s="840"/>
      <c r="O16" s="840"/>
      <c r="P16" s="841"/>
      <c r="Q16" s="844" t="str">
        <f t="shared" ca="1" si="5"/>
        <v/>
      </c>
    </row>
    <row r="17" spans="1:17" ht="23.1" customHeight="1">
      <c r="A17" s="779"/>
      <c r="B17" s="829" t="str">
        <f t="shared" ca="1" si="0"/>
        <v/>
      </c>
      <c r="C17" s="819"/>
      <c r="D17" s="819"/>
      <c r="E17" s="819"/>
      <c r="F17" s="820"/>
      <c r="G17" s="834" t="str">
        <f t="shared" ca="1" si="1"/>
        <v/>
      </c>
      <c r="H17" s="794" t="str">
        <f t="shared" ca="1" si="2"/>
        <v/>
      </c>
      <c r="I17" s="798" t="str">
        <f t="shared" ca="1" si="3"/>
        <v/>
      </c>
      <c r="J17" s="839" t="str">
        <f t="shared" ca="1" si="4"/>
        <v/>
      </c>
      <c r="K17" s="840"/>
      <c r="L17" s="840"/>
      <c r="M17" s="840"/>
      <c r="N17" s="840"/>
      <c r="O17" s="840"/>
      <c r="P17" s="841"/>
      <c r="Q17" s="844" t="str">
        <f t="shared" ca="1" si="5"/>
        <v/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794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794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794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 t="str">
        <f t="shared" ca="1" si="0"/>
        <v/>
      </c>
      <c r="C21" s="819"/>
      <c r="D21" s="819"/>
      <c r="E21" s="819"/>
      <c r="F21" s="820"/>
      <c r="G21" s="834" t="str">
        <f t="shared" ca="1" si="1"/>
        <v/>
      </c>
      <c r="H21" s="794" t="str">
        <f t="shared" ca="1" si="2"/>
        <v/>
      </c>
      <c r="I21" s="798" t="str">
        <f t="shared" ca="1" si="3"/>
        <v/>
      </c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 t="str">
        <f t="shared" ca="1" si="5"/>
        <v/>
      </c>
    </row>
    <row r="22" spans="1:17" ht="23.1" customHeight="1">
      <c r="A22" s="779"/>
      <c r="B22" s="829" t="str">
        <f t="shared" ca="1" si="0"/>
        <v/>
      </c>
      <c r="C22" s="819"/>
      <c r="D22" s="819"/>
      <c r="E22" s="819"/>
      <c r="F22" s="820"/>
      <c r="G22" s="834" t="str">
        <f t="shared" ca="1" si="1"/>
        <v/>
      </c>
      <c r="H22" s="794" t="str">
        <f t="shared" ca="1" si="2"/>
        <v/>
      </c>
      <c r="I22" s="798" t="str">
        <f t="shared" ca="1" si="3"/>
        <v/>
      </c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 t="str">
        <f t="shared" ca="1" si="5"/>
        <v/>
      </c>
    </row>
    <row r="23" spans="1:17" ht="23.1" customHeight="1">
      <c r="A23" s="779"/>
      <c r="B23" s="829" t="str">
        <f t="shared" ca="1" si="0"/>
        <v/>
      </c>
      <c r="C23" s="819"/>
      <c r="D23" s="819"/>
      <c r="E23" s="819"/>
      <c r="F23" s="820"/>
      <c r="G23" s="834" t="str">
        <f t="shared" ca="1" si="1"/>
        <v/>
      </c>
      <c r="H23" s="794" t="str">
        <f t="shared" ca="1" si="2"/>
        <v/>
      </c>
      <c r="I23" s="798" t="str">
        <f t="shared" ca="1" si="3"/>
        <v/>
      </c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 t="str">
        <f t="shared" ca="1" si="5"/>
        <v/>
      </c>
    </row>
    <row r="24" spans="1:17" ht="23.1" customHeight="1">
      <c r="A24" s="779"/>
      <c r="B24" s="829" t="str">
        <f t="shared" ca="1" si="0"/>
        <v/>
      </c>
      <c r="C24" s="819"/>
      <c r="D24" s="819"/>
      <c r="E24" s="819"/>
      <c r="F24" s="820"/>
      <c r="G24" s="834" t="str">
        <f t="shared" ca="1" si="1"/>
        <v/>
      </c>
      <c r="H24" s="794" t="str">
        <f t="shared" ca="1" si="2"/>
        <v/>
      </c>
      <c r="I24" s="798" t="str">
        <f t="shared" ca="1" si="3"/>
        <v/>
      </c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 t="str">
        <f t="shared" ca="1" si="5"/>
        <v/>
      </c>
    </row>
    <row r="25" spans="1:17" ht="23.1" customHeight="1">
      <c r="A25" s="779"/>
      <c r="B25" s="829" t="str">
        <f t="shared" ca="1" si="0"/>
        <v/>
      </c>
      <c r="C25" s="819"/>
      <c r="D25" s="819"/>
      <c r="E25" s="819"/>
      <c r="F25" s="820"/>
      <c r="G25" s="834" t="str">
        <f t="shared" ca="1" si="1"/>
        <v/>
      </c>
      <c r="H25" s="794" t="str">
        <f t="shared" ca="1" si="2"/>
        <v/>
      </c>
      <c r="I25" s="798" t="str">
        <f t="shared" ca="1" si="3"/>
        <v/>
      </c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 t="str">
        <f t="shared" ca="1" si="5"/>
        <v/>
      </c>
    </row>
    <row r="26" spans="1:17" ht="23.1" customHeight="1">
      <c r="A26" s="779"/>
      <c r="B26" s="829" t="str">
        <f t="shared" ca="1" si="0"/>
        <v/>
      </c>
      <c r="C26" s="819"/>
      <c r="D26" s="819"/>
      <c r="E26" s="819"/>
      <c r="F26" s="820"/>
      <c r="G26" s="834" t="str">
        <f t="shared" ca="1" si="1"/>
        <v/>
      </c>
      <c r="H26" s="794" t="str">
        <f t="shared" ca="1" si="2"/>
        <v/>
      </c>
      <c r="I26" s="798" t="str">
        <f t="shared" ca="1" si="3"/>
        <v/>
      </c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 t="str">
        <f t="shared" ca="1" si="5"/>
        <v/>
      </c>
    </row>
    <row r="27" spans="1:17" ht="23.1" customHeight="1">
      <c r="A27" s="779"/>
      <c r="B27" s="829" t="str">
        <f t="shared" ca="1" si="0"/>
        <v/>
      </c>
      <c r="C27" s="819"/>
      <c r="D27" s="819"/>
      <c r="E27" s="819"/>
      <c r="F27" s="820"/>
      <c r="G27" s="834" t="str">
        <f t="shared" ca="1" si="1"/>
        <v/>
      </c>
      <c r="H27" s="794" t="str">
        <f t="shared" ca="1" si="2"/>
        <v/>
      </c>
      <c r="I27" s="798" t="str">
        <f t="shared" ca="1" si="3"/>
        <v/>
      </c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 t="str">
        <f t="shared" ca="1" si="5"/>
        <v/>
      </c>
    </row>
    <row r="28" spans="1:17" ht="23.1" customHeight="1">
      <c r="A28" s="779"/>
      <c r="B28" s="829" t="str">
        <f t="shared" ca="1" si="0"/>
        <v/>
      </c>
      <c r="C28" s="819"/>
      <c r="D28" s="819"/>
      <c r="E28" s="819"/>
      <c r="F28" s="820"/>
      <c r="G28" s="834" t="str">
        <f t="shared" ca="1" si="1"/>
        <v/>
      </c>
      <c r="H28" s="794" t="str">
        <f t="shared" ca="1" si="2"/>
        <v/>
      </c>
      <c r="I28" s="798" t="str">
        <f t="shared" ca="1" si="3"/>
        <v/>
      </c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 t="str">
        <f t="shared" ca="1" si="5"/>
        <v/>
      </c>
    </row>
    <row r="29" spans="1:17" ht="23.1" customHeight="1">
      <c r="A29" s="779"/>
      <c r="B29" s="829" t="str">
        <f t="shared" ca="1" si="0"/>
        <v/>
      </c>
      <c r="C29" s="819"/>
      <c r="D29" s="819"/>
      <c r="E29" s="819"/>
      <c r="F29" s="820"/>
      <c r="G29" s="834" t="str">
        <f t="shared" ca="1" si="1"/>
        <v/>
      </c>
      <c r="H29" s="794" t="str">
        <f t="shared" ca="1" si="2"/>
        <v/>
      </c>
      <c r="I29" s="798" t="str">
        <f t="shared" ca="1" si="3"/>
        <v/>
      </c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 t="str">
        <f t="shared" ca="1" si="5"/>
        <v/>
      </c>
    </row>
    <row r="30" spans="1:17" ht="23.1" customHeight="1">
      <c r="A30" s="779"/>
      <c r="B30" s="829" t="str">
        <f t="shared" ca="1" si="0"/>
        <v/>
      </c>
      <c r="C30" s="819"/>
      <c r="D30" s="819"/>
      <c r="E30" s="819"/>
      <c r="F30" s="820"/>
      <c r="G30" s="834" t="str">
        <f t="shared" ca="1" si="1"/>
        <v/>
      </c>
      <c r="H30" s="794" t="str">
        <f t="shared" ca="1" si="2"/>
        <v/>
      </c>
      <c r="I30" s="798" t="str">
        <f t="shared" ca="1" si="3"/>
        <v/>
      </c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 t="str">
        <f t="shared" ca="1" si="5"/>
        <v/>
      </c>
    </row>
    <row r="31" spans="1:17" ht="23.1" customHeight="1">
      <c r="A31" s="779"/>
      <c r="B31" s="829" t="str">
        <f t="shared" ca="1" si="0"/>
        <v/>
      </c>
      <c r="C31" s="819"/>
      <c r="D31" s="819"/>
      <c r="E31" s="819"/>
      <c r="F31" s="820"/>
      <c r="G31" s="834" t="str">
        <f t="shared" ca="1" si="1"/>
        <v/>
      </c>
      <c r="H31" s="794" t="str">
        <f t="shared" ca="1" si="2"/>
        <v/>
      </c>
      <c r="I31" s="798" t="str">
        <f t="shared" ca="1" si="3"/>
        <v/>
      </c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 t="str">
        <f t="shared" ca="1" si="5"/>
        <v/>
      </c>
    </row>
    <row r="32" spans="1:17" ht="23.1" customHeight="1">
      <c r="A32" s="779"/>
      <c r="B32" s="829" t="str">
        <f t="shared" ca="1" si="0"/>
        <v/>
      </c>
      <c r="C32" s="819"/>
      <c r="D32" s="819"/>
      <c r="E32" s="819"/>
      <c r="F32" s="820"/>
      <c r="G32" s="834" t="str">
        <f t="shared" ca="1" si="1"/>
        <v/>
      </c>
      <c r="H32" s="794" t="str">
        <f t="shared" ca="1" si="2"/>
        <v/>
      </c>
      <c r="I32" s="798" t="str">
        <f t="shared" ca="1" si="3"/>
        <v/>
      </c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 t="str">
        <f t="shared" ca="1" si="5"/>
        <v/>
      </c>
    </row>
    <row r="33" spans="1:17" ht="23.1" customHeight="1">
      <c r="A33" s="779"/>
      <c r="B33" s="829" t="str">
        <f t="shared" ca="1" si="0"/>
        <v/>
      </c>
      <c r="C33" s="819"/>
      <c r="D33" s="819"/>
      <c r="E33" s="819"/>
      <c r="F33" s="820"/>
      <c r="G33" s="834" t="str">
        <f t="shared" ca="1" si="1"/>
        <v/>
      </c>
      <c r="H33" s="794" t="str">
        <f t="shared" ca="1" si="2"/>
        <v/>
      </c>
      <c r="I33" s="798" t="str">
        <f t="shared" ca="1" si="3"/>
        <v/>
      </c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 t="str">
        <f t="shared" ca="1" si="5"/>
        <v/>
      </c>
    </row>
    <row r="34" spans="1:17" ht="23.1" customHeight="1">
      <c r="A34" s="779"/>
      <c r="B34" s="829" t="str">
        <f t="shared" ca="1" si="0"/>
        <v/>
      </c>
      <c r="C34" s="819"/>
      <c r="D34" s="819"/>
      <c r="E34" s="819"/>
      <c r="F34" s="820"/>
      <c r="G34" s="834" t="str">
        <f t="shared" ca="1" si="1"/>
        <v/>
      </c>
      <c r="H34" s="794" t="str">
        <f t="shared" ca="1" si="2"/>
        <v/>
      </c>
      <c r="I34" s="798" t="str">
        <f t="shared" ca="1" si="3"/>
        <v/>
      </c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 t="str">
        <f t="shared" ca="1" si="5"/>
        <v/>
      </c>
    </row>
    <row r="35" spans="1:17" ht="23.1" customHeight="1">
      <c r="A35" s="779"/>
      <c r="B35" s="829" t="str">
        <f t="shared" ca="1" si="0"/>
        <v/>
      </c>
      <c r="C35" s="819"/>
      <c r="D35" s="819"/>
      <c r="E35" s="819"/>
      <c r="F35" s="820"/>
      <c r="G35" s="834" t="str">
        <f t="shared" ca="1" si="1"/>
        <v/>
      </c>
      <c r="H35" s="794" t="str">
        <f t="shared" ca="1" si="2"/>
        <v/>
      </c>
      <c r="I35" s="798" t="str">
        <f t="shared" ca="1" si="3"/>
        <v/>
      </c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 t="str">
        <f t="shared" ca="1" si="5"/>
        <v/>
      </c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AM334"/>
  <sheetViews>
    <sheetView workbookViewId="0">
      <selection activeCell="A10" sqref="A10:AI14"/>
    </sheetView>
  </sheetViews>
  <sheetFormatPr defaultRowHeight="10.8"/>
  <cols>
    <col min="1" max="38" width="2.5" style="1" customWidth="1"/>
    <col min="39" max="39" width="3.875" style="1" hidden="1" customWidth="1"/>
    <col min="40" max="16384" width="9" style="1" customWidth="1"/>
  </cols>
  <sheetData>
    <row r="1" spans="1:39">
      <c r="AM1" s="121">
        <v>1</v>
      </c>
    </row>
    <row r="2" spans="1:39" s="2" customFormat="1" ht="13.2">
      <c r="A2" s="5" t="s">
        <v>109</v>
      </c>
      <c r="B2" s="5"/>
      <c r="C2" s="5"/>
      <c r="D2" s="5"/>
      <c r="E2" s="5"/>
      <c r="F2" s="5"/>
      <c r="G2" s="5"/>
      <c r="H2" s="43">
        <f ca="1">VLOOKUP($AC$2,実績,2,0)</f>
        <v>45371</v>
      </c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66"/>
      <c r="V2" s="5" t="s">
        <v>114</v>
      </c>
      <c r="W2" s="5"/>
      <c r="X2" s="5"/>
      <c r="Y2" s="5"/>
      <c r="Z2" s="5"/>
      <c r="AA2" s="5"/>
      <c r="AB2" s="5"/>
      <c r="AC2" s="145">
        <v>122</v>
      </c>
      <c r="AD2" s="146"/>
      <c r="AE2" s="146"/>
      <c r="AF2" s="146"/>
      <c r="AG2" s="146"/>
      <c r="AH2" s="146"/>
      <c r="AI2" s="149"/>
      <c r="AM2" s="122">
        <v>2</v>
      </c>
    </row>
    <row r="3" spans="1:39" s="3" customFormat="1" ht="12" customHeight="1">
      <c r="A3" s="6" t="s">
        <v>179</v>
      </c>
      <c r="B3" s="6"/>
      <c r="C3" s="6"/>
      <c r="D3" s="6"/>
      <c r="E3" s="6"/>
      <c r="F3" s="6"/>
      <c r="G3" s="6"/>
      <c r="H3" s="6" t="s">
        <v>181</v>
      </c>
      <c r="I3" s="6"/>
      <c r="J3" s="6"/>
      <c r="K3" s="6"/>
      <c r="L3" s="6"/>
      <c r="M3" s="6"/>
      <c r="N3" s="6"/>
      <c r="O3" s="6" t="s">
        <v>102</v>
      </c>
      <c r="P3" s="6"/>
      <c r="Q3" s="6"/>
      <c r="R3" s="6"/>
      <c r="S3" s="6"/>
      <c r="T3" s="6"/>
      <c r="U3" s="6"/>
      <c r="V3" s="6" t="s">
        <v>88</v>
      </c>
      <c r="W3" s="6"/>
      <c r="X3" s="6"/>
      <c r="Y3" s="6"/>
      <c r="Z3" s="6"/>
      <c r="AA3" s="6"/>
      <c r="AB3" s="6"/>
      <c r="AC3" s="6" t="s">
        <v>42</v>
      </c>
      <c r="AD3" s="6"/>
      <c r="AE3" s="6"/>
      <c r="AF3" s="6"/>
      <c r="AG3" s="6"/>
      <c r="AH3" s="6"/>
      <c r="AI3" s="6"/>
      <c r="AM3" s="121">
        <v>3</v>
      </c>
    </row>
    <row r="4" spans="1:39" s="4" customFormat="1" ht="11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M4" s="122">
        <v>4</v>
      </c>
    </row>
    <row r="5" spans="1:39" s="4" customFormat="1" ht="11.2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M5" s="121">
        <v>5</v>
      </c>
    </row>
    <row r="6" spans="1:39" s="4" customFormat="1" ht="11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122">
        <v>6</v>
      </c>
    </row>
    <row r="7" spans="1:39" s="4" customFormat="1" ht="11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121">
        <v>7</v>
      </c>
    </row>
    <row r="8" spans="1:39" s="4" customFormat="1" ht="11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122">
        <v>8</v>
      </c>
    </row>
    <row r="9" spans="1:39" s="123" customFormat="1" ht="11.2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M9" s="160">
        <v>9</v>
      </c>
    </row>
    <row r="10" spans="1:39" s="4" customFormat="1">
      <c r="A10" s="8" t="s">
        <v>228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M10" s="122">
        <v>10</v>
      </c>
    </row>
    <row r="11" spans="1:39" s="4" customForma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M11" s="121">
        <v>11</v>
      </c>
    </row>
    <row r="12" spans="1:39" s="4" customForma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M12" s="122">
        <v>12</v>
      </c>
    </row>
    <row r="13" spans="1:39" s="4" customForma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M13" s="121">
        <v>13</v>
      </c>
    </row>
    <row r="14" spans="1:39" s="4" customForma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M14" s="122">
        <v>14</v>
      </c>
    </row>
    <row r="15" spans="1:39" ht="13.5" customHeight="1">
      <c r="A15" s="1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99"/>
      <c r="AM15" s="121">
        <v>15</v>
      </c>
    </row>
    <row r="16" spans="1:39">
      <c r="A16" s="1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00"/>
      <c r="AM16" s="122">
        <v>16</v>
      </c>
    </row>
    <row r="17" spans="1:39" ht="11.25" customHeight="1">
      <c r="A17" s="12" t="s">
        <v>115</v>
      </c>
      <c r="B17" s="22"/>
      <c r="C17" s="22"/>
      <c r="D17" s="22"/>
      <c r="E17" s="22"/>
      <c r="F17" s="22"/>
      <c r="G17" s="22"/>
      <c r="H17" s="22"/>
      <c r="I17" s="22"/>
      <c r="J17" s="22"/>
      <c r="K17" s="46"/>
      <c r="L17" s="129">
        <f ca="1">VLOOKUP($AC$2,実績,4,0)</f>
        <v>8800</v>
      </c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71"/>
      <c r="X17" s="74" t="s">
        <v>118</v>
      </c>
      <c r="Y17" s="76"/>
      <c r="Z17" s="79"/>
      <c r="AA17" s="21"/>
      <c r="AB17" s="21"/>
      <c r="AC17" s="21"/>
      <c r="AD17" s="21"/>
      <c r="AE17" s="21"/>
      <c r="AF17" s="21"/>
      <c r="AG17" s="21"/>
      <c r="AH17" s="21"/>
      <c r="AI17" s="100"/>
      <c r="AM17" s="121">
        <v>17</v>
      </c>
    </row>
    <row r="18" spans="1:39" ht="11.25" customHeight="1">
      <c r="A18" s="12"/>
      <c r="B18" s="22"/>
      <c r="C18" s="22"/>
      <c r="D18" s="22"/>
      <c r="E18" s="22"/>
      <c r="F18" s="22"/>
      <c r="G18" s="22"/>
      <c r="H18" s="22"/>
      <c r="I18" s="22"/>
      <c r="J18" s="22"/>
      <c r="K18" s="47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72"/>
      <c r="X18" s="56"/>
      <c r="Y18" s="77"/>
      <c r="Z18" s="79"/>
      <c r="AA18" s="21"/>
      <c r="AB18" s="21"/>
      <c r="AC18" s="21"/>
      <c r="AD18" s="21"/>
      <c r="AE18" s="21"/>
      <c r="AF18" s="21"/>
      <c r="AG18" s="21"/>
      <c r="AH18" s="21"/>
      <c r="AI18" s="100"/>
      <c r="AM18" s="122">
        <v>18</v>
      </c>
    </row>
    <row r="19" spans="1:39" ht="11.25" customHeight="1">
      <c r="A19" s="12"/>
      <c r="B19" s="22"/>
      <c r="C19" s="22"/>
      <c r="D19" s="22"/>
      <c r="E19" s="22"/>
      <c r="F19" s="22"/>
      <c r="G19" s="22"/>
      <c r="H19" s="22"/>
      <c r="I19" s="22"/>
      <c r="J19" s="22"/>
      <c r="K19" s="48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73"/>
      <c r="X19" s="75"/>
      <c r="Y19" s="78"/>
      <c r="Z19" s="79"/>
      <c r="AA19" s="21"/>
      <c r="AB19" s="21"/>
      <c r="AC19" s="21"/>
      <c r="AD19" s="21"/>
      <c r="AE19" s="21"/>
      <c r="AF19" s="21"/>
      <c r="AG19" s="21"/>
      <c r="AH19" s="21"/>
      <c r="AI19" s="100"/>
      <c r="AM19" s="121">
        <v>19</v>
      </c>
    </row>
    <row r="20" spans="1:39">
      <c r="A20" s="1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100"/>
      <c r="AM20" s="122">
        <v>20</v>
      </c>
    </row>
    <row r="21" spans="1:39">
      <c r="A21" s="1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00"/>
      <c r="AM21" s="121">
        <v>21</v>
      </c>
    </row>
    <row r="22" spans="1:39" ht="11.25" customHeight="1">
      <c r="A22" s="13" t="s">
        <v>121</v>
      </c>
      <c r="B22" s="23"/>
      <c r="C22" s="23"/>
      <c r="D22" s="23"/>
      <c r="E22" s="23"/>
      <c r="F22" s="21"/>
      <c r="G22" s="125" t="str">
        <f ca="1">VLOOKUP($AC$2,実績,5,0)</f>
        <v>築山洋子絵画展祝花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91" t="str">
        <f ca="1">VLOOKUP($AC$2,実績,6,0)</f>
        <v>慶弔・見舞費</v>
      </c>
      <c r="AE22" s="91"/>
      <c r="AF22" s="91"/>
      <c r="AG22" s="91"/>
      <c r="AH22" s="91"/>
      <c r="AI22" s="101"/>
      <c r="AM22" s="122">
        <v>22</v>
      </c>
    </row>
    <row r="23" spans="1:39" ht="11.25" customHeight="1">
      <c r="A23" s="14"/>
      <c r="B23" s="24"/>
      <c r="C23" s="24"/>
      <c r="D23" s="24"/>
      <c r="E23" s="24"/>
      <c r="F23" s="21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91"/>
      <c r="AE23" s="91"/>
      <c r="AF23" s="91"/>
      <c r="AG23" s="91"/>
      <c r="AH23" s="91"/>
      <c r="AI23" s="101"/>
      <c r="AM23" s="121">
        <v>23</v>
      </c>
    </row>
    <row r="24" spans="1:39" ht="11.25" customHeight="1">
      <c r="A24" s="14"/>
      <c r="B24" s="24"/>
      <c r="C24" s="24"/>
      <c r="D24" s="24"/>
      <c r="E24" s="24"/>
      <c r="F24" s="21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47" t="str">
        <f ca="1">VLOOKUP($AC$2,実績,7,0)</f>
        <v>(慶弔用供花等)</v>
      </c>
      <c r="AE24" s="147"/>
      <c r="AF24" s="147"/>
      <c r="AG24" s="147"/>
      <c r="AH24" s="147"/>
      <c r="AI24" s="150"/>
      <c r="AM24" s="122">
        <v>24</v>
      </c>
    </row>
    <row r="25" spans="1:39" ht="11.25" customHeight="1">
      <c r="A25" s="14"/>
      <c r="B25" s="24"/>
      <c r="C25" s="24"/>
      <c r="D25" s="24"/>
      <c r="E25" s="24"/>
      <c r="F25" s="29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48"/>
      <c r="AE25" s="148"/>
      <c r="AF25" s="148"/>
      <c r="AG25" s="148"/>
      <c r="AH25" s="148"/>
      <c r="AI25" s="151"/>
      <c r="AM25" s="121">
        <v>25</v>
      </c>
    </row>
    <row r="26" spans="1:39" ht="11.25" customHeight="1">
      <c r="A26" s="14" t="s">
        <v>25</v>
      </c>
      <c r="B26" s="24"/>
      <c r="C26" s="24"/>
      <c r="D26" s="24"/>
      <c r="E26" s="24"/>
      <c r="F26" s="30"/>
      <c r="G26" s="35">
        <f ca="1">IF(VLOOKUP($AC$2,実績,8,0)="","",VLOOKUP($AC$2,実績,8,0))</f>
        <v>45371</v>
      </c>
      <c r="H26" s="35"/>
      <c r="I26" s="35"/>
      <c r="J26" s="35"/>
      <c r="K26" s="35"/>
      <c r="L26" s="35"/>
      <c r="M26" s="35"/>
      <c r="N26" s="35"/>
      <c r="O26" s="35"/>
      <c r="P26" s="53"/>
      <c r="Q26" s="54"/>
      <c r="R26" s="54"/>
      <c r="S26" s="141"/>
      <c r="T26" s="141"/>
      <c r="U26" s="141"/>
      <c r="V26" s="142"/>
      <c r="W26" s="142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52"/>
      <c r="AM26" s="122">
        <v>26</v>
      </c>
    </row>
    <row r="27" spans="1:39" ht="11.25" customHeight="1">
      <c r="A27" s="14"/>
      <c r="B27" s="24"/>
      <c r="C27" s="24"/>
      <c r="D27" s="24"/>
      <c r="E27" s="24"/>
      <c r="F27" s="21"/>
      <c r="G27" s="35"/>
      <c r="H27" s="35"/>
      <c r="I27" s="35"/>
      <c r="J27" s="35"/>
      <c r="K27" s="35"/>
      <c r="L27" s="35"/>
      <c r="M27" s="35"/>
      <c r="N27" s="35"/>
      <c r="O27" s="35"/>
      <c r="P27" s="54"/>
      <c r="Q27" s="54"/>
      <c r="R27" s="54"/>
      <c r="S27" s="141"/>
      <c r="T27" s="141"/>
      <c r="U27" s="141"/>
      <c r="V27" s="142"/>
      <c r="W27" s="142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52"/>
      <c r="AM27" s="121">
        <v>27</v>
      </c>
    </row>
    <row r="28" spans="1:39" ht="11.25" customHeight="1">
      <c r="A28" s="14"/>
      <c r="B28" s="24"/>
      <c r="C28" s="24"/>
      <c r="D28" s="24"/>
      <c r="E28" s="24"/>
      <c r="F28" s="29"/>
      <c r="G28" s="35"/>
      <c r="H28" s="35"/>
      <c r="I28" s="35"/>
      <c r="J28" s="35"/>
      <c r="K28" s="35"/>
      <c r="L28" s="35"/>
      <c r="M28" s="35"/>
      <c r="N28" s="35"/>
      <c r="O28" s="35"/>
      <c r="P28" s="54"/>
      <c r="Q28" s="54"/>
      <c r="R28" s="54"/>
      <c r="S28" s="141"/>
      <c r="T28" s="141"/>
      <c r="U28" s="141"/>
      <c r="V28" s="142"/>
      <c r="W28" s="142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52"/>
      <c r="AM28" s="122">
        <v>28</v>
      </c>
    </row>
    <row r="29" spans="1:39">
      <c r="A29" s="14" t="s">
        <v>124</v>
      </c>
      <c r="B29" s="24"/>
      <c r="C29" s="24"/>
      <c r="D29" s="24"/>
      <c r="E29" s="24"/>
      <c r="F29" s="30"/>
      <c r="G29" s="36" t="str">
        <f ca="1">IF(VLOOKUP($AC$2,実績,12,0)="","",VLOOKUP($AC$2,実績,12,0))</f>
        <v>富山大和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0"/>
      <c r="AE29" s="30"/>
      <c r="AF29" s="30"/>
      <c r="AG29" s="30"/>
      <c r="AH29" s="30"/>
      <c r="AI29" s="107"/>
      <c r="AM29" s="121">
        <v>29</v>
      </c>
    </row>
    <row r="30" spans="1:39">
      <c r="A30" s="14"/>
      <c r="B30" s="24"/>
      <c r="C30" s="24"/>
      <c r="D30" s="24"/>
      <c r="E30" s="24"/>
      <c r="F30" s="21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21"/>
      <c r="AE30" s="21"/>
      <c r="AF30" s="21"/>
      <c r="AG30" s="21"/>
      <c r="AH30" s="21"/>
      <c r="AI30" s="100"/>
      <c r="AM30" s="122">
        <v>30</v>
      </c>
    </row>
    <row r="31" spans="1:39">
      <c r="A31" s="14"/>
      <c r="B31" s="24"/>
      <c r="C31" s="24"/>
      <c r="D31" s="24"/>
      <c r="E31" s="24"/>
      <c r="F31" s="29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9"/>
      <c r="AE31" s="29"/>
      <c r="AF31" s="29"/>
      <c r="AG31" s="29"/>
      <c r="AH31" s="29"/>
      <c r="AI31" s="108"/>
      <c r="AM31" s="121">
        <v>31</v>
      </c>
    </row>
    <row r="32" spans="1:39" ht="11.25" customHeight="1">
      <c r="A32" s="14" t="s">
        <v>97</v>
      </c>
      <c r="B32" s="24"/>
      <c r="C32" s="24"/>
      <c r="D32" s="24"/>
      <c r="E32" s="24"/>
      <c r="F32" s="30"/>
      <c r="G32" s="36" t="str">
        <f ca="1">IF(VLOOKUP($AC$2,実績,13,0)="","",VLOOKUP($AC$2,実績,13,0))</f>
        <v/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0"/>
      <c r="AE32" s="30"/>
      <c r="AF32" s="30"/>
      <c r="AG32" s="30"/>
      <c r="AH32" s="30"/>
      <c r="AI32" s="107"/>
      <c r="AM32" s="122">
        <v>32</v>
      </c>
    </row>
    <row r="33" spans="1:39" ht="11.25" customHeight="1">
      <c r="A33" s="14"/>
      <c r="B33" s="24"/>
      <c r="C33" s="24"/>
      <c r="D33" s="24"/>
      <c r="E33" s="24"/>
      <c r="F33" s="21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21"/>
      <c r="AE33" s="21"/>
      <c r="AF33" s="21"/>
      <c r="AG33" s="21"/>
      <c r="AH33" s="21"/>
      <c r="AI33" s="100"/>
      <c r="AM33" s="121">
        <v>33</v>
      </c>
    </row>
    <row r="34" spans="1:39" ht="11.25" customHeight="1">
      <c r="A34" s="14"/>
      <c r="B34" s="24"/>
      <c r="C34" s="24"/>
      <c r="D34" s="24"/>
      <c r="E34" s="24"/>
      <c r="F34" s="29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29"/>
      <c r="AE34" s="29"/>
      <c r="AF34" s="29"/>
      <c r="AG34" s="29"/>
      <c r="AH34" s="29"/>
      <c r="AI34" s="108"/>
      <c r="AM34" s="122">
        <v>34</v>
      </c>
    </row>
    <row r="35" spans="1:39">
      <c r="A35" s="14" t="s">
        <v>106</v>
      </c>
      <c r="B35" s="24"/>
      <c r="C35" s="24"/>
      <c r="D35" s="24"/>
      <c r="E35" s="24"/>
      <c r="F35" s="30"/>
      <c r="G35" s="36" t="str">
        <f ca="1">IF(VLOOKUP($AC$2,実績,14,0)="","",VLOOKUP($AC$2,実績,14,0))</f>
        <v/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24" t="s">
        <v>55</v>
      </c>
      <c r="V35" s="24"/>
      <c r="W35" s="24"/>
      <c r="X35" s="24"/>
      <c r="Y35" s="24"/>
      <c r="Z35" s="30"/>
      <c r="AA35" s="144" t="str">
        <f ca="1">IF(VLOOKUP($AC$2,実績,16,0)="","",VLOOKUP($AC$2,実績,16,0))</f>
        <v/>
      </c>
      <c r="AB35" s="144"/>
      <c r="AC35" s="144"/>
      <c r="AD35" s="144"/>
      <c r="AE35" s="144"/>
      <c r="AF35" s="144"/>
      <c r="AG35" s="144"/>
      <c r="AH35" s="144"/>
      <c r="AI35" s="153"/>
      <c r="AM35" s="121">
        <v>35</v>
      </c>
    </row>
    <row r="36" spans="1:39">
      <c r="A36" s="14"/>
      <c r="B36" s="24"/>
      <c r="C36" s="24"/>
      <c r="D36" s="24"/>
      <c r="E36" s="24"/>
      <c r="F36" s="21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24"/>
      <c r="V36" s="24"/>
      <c r="W36" s="24"/>
      <c r="X36" s="24"/>
      <c r="Y36" s="24"/>
      <c r="Z36" s="21"/>
      <c r="AA36" s="144"/>
      <c r="AB36" s="144"/>
      <c r="AC36" s="144"/>
      <c r="AD36" s="144"/>
      <c r="AE36" s="144"/>
      <c r="AF36" s="144"/>
      <c r="AG36" s="144"/>
      <c r="AH36" s="144"/>
      <c r="AI36" s="153"/>
      <c r="AM36" s="122">
        <v>36</v>
      </c>
    </row>
    <row r="37" spans="1:39">
      <c r="A37" s="14"/>
      <c r="B37" s="24"/>
      <c r="C37" s="24"/>
      <c r="D37" s="24"/>
      <c r="E37" s="24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24"/>
      <c r="V37" s="24"/>
      <c r="W37" s="24"/>
      <c r="X37" s="24"/>
      <c r="Y37" s="24"/>
      <c r="Z37" s="29"/>
      <c r="AA37" s="144"/>
      <c r="AB37" s="144"/>
      <c r="AC37" s="144"/>
      <c r="AD37" s="144"/>
      <c r="AE37" s="144"/>
      <c r="AF37" s="144"/>
      <c r="AG37" s="144"/>
      <c r="AH37" s="144"/>
      <c r="AI37" s="153"/>
      <c r="AM37" s="121">
        <v>37</v>
      </c>
    </row>
    <row r="38" spans="1:39" ht="11.25" customHeight="1">
      <c r="A38" s="12" t="s">
        <v>122</v>
      </c>
      <c r="B38" s="22"/>
      <c r="C38" s="22"/>
      <c r="D38" s="22"/>
      <c r="E38" s="22"/>
      <c r="F38" s="22"/>
      <c r="G38" s="22"/>
      <c r="H38" s="22"/>
      <c r="I38" s="22"/>
      <c r="J38" s="22"/>
      <c r="K38" s="26" t="s">
        <v>18</v>
      </c>
      <c r="L38" s="26"/>
      <c r="M38" s="26"/>
      <c r="N38" s="26"/>
      <c r="O38" s="30"/>
      <c r="P38" s="135" t="str">
        <f ca="1">IF(VLOOKUP($AC$2,実績,18,0)="","",VLOOKUP($AC$2,実績,18,0))</f>
        <v>射水市戸破2198</v>
      </c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54"/>
      <c r="AM38" s="122">
        <v>38</v>
      </c>
    </row>
    <row r="39" spans="1:39" ht="11.25" customHeight="1">
      <c r="A39" s="12"/>
      <c r="B39" s="22"/>
      <c r="C39" s="22"/>
      <c r="D39" s="22"/>
      <c r="E39" s="22"/>
      <c r="F39" s="22"/>
      <c r="G39" s="22"/>
      <c r="H39" s="22"/>
      <c r="I39" s="22"/>
      <c r="J39" s="22"/>
      <c r="K39" s="26"/>
      <c r="L39" s="26"/>
      <c r="M39" s="26"/>
      <c r="N39" s="26"/>
      <c r="O39" s="21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55"/>
      <c r="AM39" s="121">
        <v>39</v>
      </c>
    </row>
    <row r="40" spans="1:39" ht="11.25" customHeight="1">
      <c r="A40" s="12"/>
      <c r="B40" s="22"/>
      <c r="C40" s="22"/>
      <c r="D40" s="22"/>
      <c r="E40" s="22"/>
      <c r="F40" s="22"/>
      <c r="G40" s="22"/>
      <c r="H40" s="22"/>
      <c r="I40" s="22"/>
      <c r="J40" s="22"/>
      <c r="K40" s="26"/>
      <c r="L40" s="26"/>
      <c r="M40" s="26"/>
      <c r="N40" s="26"/>
      <c r="O40" s="29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56"/>
      <c r="AM40" s="122">
        <v>40</v>
      </c>
    </row>
    <row r="41" spans="1:39" ht="11.25" customHeight="1">
      <c r="A41" s="12"/>
      <c r="B41" s="22"/>
      <c r="C41" s="22"/>
      <c r="D41" s="22"/>
      <c r="E41" s="22"/>
      <c r="F41" s="22"/>
      <c r="G41" s="22"/>
      <c r="H41" s="22"/>
      <c r="I41" s="22"/>
      <c r="J41" s="22"/>
      <c r="K41" s="26" t="s">
        <v>5</v>
      </c>
      <c r="L41" s="26"/>
      <c r="M41" s="26"/>
      <c r="N41" s="26"/>
      <c r="O41" s="132"/>
      <c r="P41" s="138" t="str">
        <f ca="1">IF(VLOOKUP($AC$2,実績,19,0)="","",VLOOKUP($AC$2,実績,19,0))</f>
        <v>有限会社　小杉花金</v>
      </c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57"/>
      <c r="AM41" s="121">
        <v>41</v>
      </c>
    </row>
    <row r="42" spans="1:39" ht="11.25" customHeight="1">
      <c r="A42" s="12"/>
      <c r="B42" s="22"/>
      <c r="C42" s="22"/>
      <c r="D42" s="22"/>
      <c r="E42" s="22"/>
      <c r="F42" s="22"/>
      <c r="G42" s="22"/>
      <c r="H42" s="22"/>
      <c r="I42" s="22"/>
      <c r="J42" s="22"/>
      <c r="K42" s="26"/>
      <c r="L42" s="26"/>
      <c r="M42" s="26"/>
      <c r="N42" s="26"/>
      <c r="O42" s="133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58"/>
      <c r="AM42" s="122">
        <v>42</v>
      </c>
    </row>
    <row r="43" spans="1:39" ht="11.25" customHeight="1">
      <c r="A43" s="12"/>
      <c r="B43" s="22"/>
      <c r="C43" s="22"/>
      <c r="D43" s="22"/>
      <c r="E43" s="22"/>
      <c r="F43" s="22"/>
      <c r="G43" s="22"/>
      <c r="H43" s="22"/>
      <c r="I43" s="22"/>
      <c r="J43" s="22"/>
      <c r="K43" s="26"/>
      <c r="L43" s="26"/>
      <c r="M43" s="26"/>
      <c r="N43" s="26"/>
      <c r="O43" s="134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59"/>
      <c r="AM43" s="121">
        <v>43</v>
      </c>
    </row>
    <row r="44" spans="1:39">
      <c r="A44" s="1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100"/>
      <c r="AM44" s="122">
        <v>44</v>
      </c>
    </row>
    <row r="45" spans="1:39" ht="11.55">
      <c r="A45" s="1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100"/>
      <c r="AM45" s="121">
        <v>45</v>
      </c>
    </row>
    <row r="46" spans="1:39" ht="5.0999999999999996" customHeight="1">
      <c r="A46" s="10"/>
      <c r="B46" s="20"/>
      <c r="C46" s="20"/>
      <c r="D46" s="20"/>
      <c r="E46" s="20"/>
      <c r="F46" s="20"/>
      <c r="G46" s="20"/>
      <c r="H46" s="20"/>
      <c r="I46" s="20"/>
      <c r="J46" s="20"/>
      <c r="K46" s="49"/>
      <c r="L46" s="49"/>
      <c r="M46" s="49"/>
      <c r="N46" s="49"/>
      <c r="O46" s="49"/>
      <c r="P46" s="49"/>
      <c r="Q46" s="20"/>
      <c r="R46" s="20"/>
      <c r="S46" s="20"/>
      <c r="T46" s="20"/>
      <c r="U46" s="20"/>
      <c r="V46" s="20"/>
      <c r="W46" s="20"/>
      <c r="X46" s="20"/>
      <c r="Y46" s="20"/>
      <c r="Z46" s="80" t="s">
        <v>127</v>
      </c>
      <c r="AA46" s="87"/>
      <c r="AB46" s="87"/>
      <c r="AC46" s="87"/>
      <c r="AD46" s="94"/>
      <c r="AE46" s="80" t="s">
        <v>8</v>
      </c>
      <c r="AF46" s="87"/>
      <c r="AG46" s="87"/>
      <c r="AH46" s="87"/>
      <c r="AI46" s="111"/>
      <c r="AM46" s="122">
        <v>46</v>
      </c>
    </row>
    <row r="47" spans="1:39" ht="11.25" customHeight="1">
      <c r="A47" s="11"/>
      <c r="B47" s="21"/>
      <c r="C47" s="21"/>
      <c r="D47" s="21"/>
      <c r="E47" s="21"/>
      <c r="F47" s="21"/>
      <c r="G47" s="21"/>
      <c r="H47" s="21"/>
      <c r="I47" s="21"/>
      <c r="J47" s="21"/>
      <c r="K47" s="27" t="s">
        <v>51</v>
      </c>
      <c r="L47" s="27"/>
      <c r="M47" s="27"/>
      <c r="N47" s="27"/>
      <c r="O47" s="27"/>
      <c r="P47" s="27"/>
      <c r="Q47" s="21"/>
      <c r="R47" s="21"/>
      <c r="S47" s="21"/>
      <c r="T47" s="21"/>
      <c r="U47" s="21"/>
      <c r="V47" s="21"/>
      <c r="W47" s="21"/>
      <c r="X47" s="21"/>
      <c r="Y47" s="21"/>
      <c r="Z47" s="81"/>
      <c r="AA47" s="27"/>
      <c r="AB47" s="27"/>
      <c r="AC47" s="27"/>
      <c r="AD47" s="95"/>
      <c r="AE47" s="81"/>
      <c r="AF47" s="27"/>
      <c r="AG47" s="27"/>
      <c r="AH47" s="27"/>
      <c r="AI47" s="112"/>
      <c r="AM47" s="121">
        <v>47</v>
      </c>
    </row>
    <row r="48" spans="1:39">
      <c r="A48" s="11"/>
      <c r="B48" s="21"/>
      <c r="C48" s="21"/>
      <c r="D48" s="21"/>
      <c r="E48" s="21"/>
      <c r="F48" s="21"/>
      <c r="G48" s="21"/>
      <c r="H48" s="21"/>
      <c r="I48" s="21"/>
      <c r="J48" s="21"/>
      <c r="K48" s="27"/>
      <c r="L48" s="27"/>
      <c r="M48" s="27"/>
      <c r="N48" s="27"/>
      <c r="O48" s="27"/>
      <c r="P48" s="27"/>
      <c r="Q48" s="21"/>
      <c r="R48" s="21"/>
      <c r="S48" s="21"/>
      <c r="T48" s="21"/>
      <c r="U48" s="21"/>
      <c r="V48" s="21"/>
      <c r="W48" s="21"/>
      <c r="X48" s="21"/>
      <c r="Y48" s="21"/>
      <c r="Z48" s="82" t="s">
        <v>92</v>
      </c>
      <c r="AA48" s="88"/>
      <c r="AB48" s="88"/>
      <c r="AC48" s="88"/>
      <c r="AD48" s="96"/>
      <c r="AE48" s="82" t="s">
        <v>92</v>
      </c>
      <c r="AF48" s="88"/>
      <c r="AG48" s="88"/>
      <c r="AH48" s="88"/>
      <c r="AI48" s="113"/>
      <c r="AM48" s="122">
        <v>48</v>
      </c>
    </row>
    <row r="49" spans="1:39" ht="11.25" customHeight="1">
      <c r="A49" s="11"/>
      <c r="B49" s="21"/>
      <c r="C49" s="21"/>
      <c r="D49" s="21"/>
      <c r="E49" s="21"/>
      <c r="F49" s="31"/>
      <c r="G49" s="37"/>
      <c r="H49" s="128">
        <f ca="1">IF(VLOOKUP($AC$2,実績,20,0)="","",VLOOKUP($AC$2,実績,20,0))</f>
        <v>8800</v>
      </c>
      <c r="I49" s="128"/>
      <c r="J49" s="128"/>
      <c r="K49" s="128"/>
      <c r="L49" s="128"/>
      <c r="M49" s="128"/>
      <c r="N49" s="128"/>
      <c r="O49" s="128"/>
      <c r="P49" s="128"/>
      <c r="Q49" s="128"/>
      <c r="R49" s="55"/>
      <c r="S49" s="64" t="s">
        <v>118</v>
      </c>
      <c r="T49" s="65"/>
      <c r="U49" s="67"/>
      <c r="V49" s="21"/>
      <c r="W49" s="21"/>
      <c r="X49" s="21"/>
      <c r="Y49" s="21"/>
      <c r="Z49" s="83"/>
      <c r="AA49" s="83"/>
      <c r="AB49" s="83"/>
      <c r="AC49" s="83"/>
      <c r="AD49" s="83"/>
      <c r="AE49" s="83"/>
      <c r="AF49" s="83"/>
      <c r="AG49" s="83"/>
      <c r="AH49" s="83"/>
      <c r="AI49" s="114"/>
      <c r="AM49" s="121">
        <v>49</v>
      </c>
    </row>
    <row r="50" spans="1:39" ht="11.25" customHeight="1">
      <c r="A50" s="11"/>
      <c r="B50" s="21"/>
      <c r="C50" s="21"/>
      <c r="D50" s="21"/>
      <c r="E50" s="21"/>
      <c r="F50" s="31"/>
      <c r="G50" s="3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56"/>
      <c r="S50" s="64"/>
      <c r="T50" s="65"/>
      <c r="U50" s="67"/>
      <c r="V50" s="21"/>
      <c r="W50" s="21"/>
      <c r="X50" s="21"/>
      <c r="Y50" s="21"/>
      <c r="Z50" s="84"/>
      <c r="AA50" s="84"/>
      <c r="AB50" s="84"/>
      <c r="AC50" s="84"/>
      <c r="AD50" s="84"/>
      <c r="AE50" s="84"/>
      <c r="AF50" s="84"/>
      <c r="AG50" s="84"/>
      <c r="AH50" s="84"/>
      <c r="AI50" s="115"/>
      <c r="AM50" s="122">
        <v>50</v>
      </c>
    </row>
    <row r="51" spans="1:39" ht="11.25" customHeight="1">
      <c r="A51" s="11"/>
      <c r="B51" s="21"/>
      <c r="C51" s="21"/>
      <c r="D51" s="21"/>
      <c r="E51" s="21"/>
      <c r="F51" s="31"/>
      <c r="G51" s="39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57"/>
      <c r="S51" s="64"/>
      <c r="T51" s="65"/>
      <c r="U51" s="67"/>
      <c r="V51" s="21"/>
      <c r="W51" s="21"/>
      <c r="X51" s="21"/>
      <c r="Y51" s="21"/>
      <c r="Z51" s="84"/>
      <c r="AA51" s="84"/>
      <c r="AB51" s="84"/>
      <c r="AC51" s="84"/>
      <c r="AD51" s="84"/>
      <c r="AE51" s="84"/>
      <c r="AF51" s="84"/>
      <c r="AG51" s="84"/>
      <c r="AH51" s="84"/>
      <c r="AI51" s="115"/>
      <c r="AM51" s="121">
        <v>51</v>
      </c>
    </row>
    <row r="52" spans="1:39">
      <c r="A52" s="1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84"/>
      <c r="AA52" s="84"/>
      <c r="AB52" s="84"/>
      <c r="AC52" s="84"/>
      <c r="AD52" s="84"/>
      <c r="AE52" s="84"/>
      <c r="AF52" s="84"/>
      <c r="AG52" s="84"/>
      <c r="AH52" s="84"/>
      <c r="AI52" s="115"/>
      <c r="AM52" s="122">
        <v>52</v>
      </c>
    </row>
    <row r="53" spans="1:39">
      <c r="A53" s="1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84"/>
      <c r="AA53" s="84"/>
      <c r="AB53" s="84"/>
      <c r="AC53" s="84"/>
      <c r="AD53" s="84"/>
      <c r="AE53" s="84"/>
      <c r="AF53" s="84"/>
      <c r="AG53" s="84"/>
      <c r="AH53" s="84"/>
      <c r="AI53" s="115"/>
      <c r="AM53" s="121">
        <v>53</v>
      </c>
    </row>
    <row r="54" spans="1:39">
      <c r="A54" s="1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85"/>
      <c r="AA54" s="85"/>
      <c r="AB54" s="85"/>
      <c r="AC54" s="85"/>
      <c r="AD54" s="85"/>
      <c r="AE54" s="85"/>
      <c r="AF54" s="85"/>
      <c r="AG54" s="85"/>
      <c r="AH54" s="85"/>
      <c r="AI54" s="116"/>
      <c r="AM54" s="122">
        <v>54</v>
      </c>
    </row>
    <row r="55" spans="1:39" ht="11.25" customHeight="1">
      <c r="A55" s="15" t="s">
        <v>20</v>
      </c>
      <c r="B55" s="25"/>
      <c r="C55" s="25"/>
      <c r="D55" s="25"/>
      <c r="E55" s="25"/>
      <c r="F55" s="29"/>
      <c r="G55" s="40" t="str">
        <f ca="1">VLOOKUP($AC$2,実績,21,0)</f>
        <v>口振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117"/>
      <c r="AM55" s="121">
        <v>55</v>
      </c>
    </row>
    <row r="56" spans="1:39" ht="11.25" customHeight="1">
      <c r="A56" s="16"/>
      <c r="B56" s="26"/>
      <c r="C56" s="26"/>
      <c r="D56" s="26"/>
      <c r="E56" s="26"/>
      <c r="F56" s="3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118"/>
      <c r="AM56" s="122">
        <v>56</v>
      </c>
    </row>
    <row r="57" spans="1:39" ht="11.25" customHeight="1">
      <c r="A57" s="16"/>
      <c r="B57" s="26"/>
      <c r="C57" s="26"/>
      <c r="D57" s="26"/>
      <c r="E57" s="26"/>
      <c r="F57" s="32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118"/>
      <c r="AM57" s="121">
        <v>57</v>
      </c>
    </row>
    <row r="58" spans="1:39" ht="11.25" customHeight="1">
      <c r="A58" s="16" t="s">
        <v>15</v>
      </c>
      <c r="B58" s="26"/>
      <c r="C58" s="26"/>
      <c r="D58" s="26"/>
      <c r="E58" s="26"/>
      <c r="F58" s="32"/>
      <c r="G58" s="42">
        <f ca="1">VLOOKUP($AC$2,実績,22,0)</f>
        <v>45404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119"/>
      <c r="AM58" s="122">
        <v>58</v>
      </c>
    </row>
    <row r="59" spans="1:39" ht="11.25" customHeight="1">
      <c r="A59" s="16"/>
      <c r="B59" s="26"/>
      <c r="C59" s="26"/>
      <c r="D59" s="26"/>
      <c r="E59" s="26"/>
      <c r="F59" s="3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119"/>
      <c r="AM59" s="121">
        <v>59</v>
      </c>
    </row>
    <row r="60" spans="1:39" ht="11.25" customHeight="1">
      <c r="A60" s="16"/>
      <c r="B60" s="26"/>
      <c r="C60" s="26"/>
      <c r="D60" s="26"/>
      <c r="E60" s="26"/>
      <c r="F60" s="3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119"/>
      <c r="AM60" s="122">
        <v>60</v>
      </c>
    </row>
    <row r="61" spans="1:39" ht="11.25" customHeight="1">
      <c r="A61" s="17" t="s">
        <v>30</v>
      </c>
      <c r="B61" s="27"/>
      <c r="C61" s="27"/>
      <c r="D61" s="27"/>
      <c r="E61" s="27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100"/>
      <c r="AM61" s="121">
        <v>61</v>
      </c>
    </row>
    <row r="62" spans="1:39" ht="11.25" customHeight="1">
      <c r="A62" s="17"/>
      <c r="B62" s="27"/>
      <c r="C62" s="27"/>
      <c r="D62" s="27"/>
      <c r="E62" s="27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100"/>
      <c r="AM62" s="122">
        <v>62</v>
      </c>
    </row>
    <row r="63" spans="1:39" ht="13.5" customHeight="1">
      <c r="A63" s="17"/>
      <c r="B63" s="27"/>
      <c r="C63" s="27"/>
      <c r="D63" s="27"/>
      <c r="E63" s="27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100"/>
      <c r="AM63" s="121">
        <v>63</v>
      </c>
    </row>
    <row r="64" spans="1:39" ht="13.5" customHeight="1">
      <c r="A64" s="1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100"/>
      <c r="AM64" s="122">
        <v>64</v>
      </c>
    </row>
    <row r="65" spans="1:39" ht="13.5" customHeight="1">
      <c r="A65" s="1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100"/>
      <c r="AM65" s="121">
        <v>65</v>
      </c>
    </row>
    <row r="66" spans="1:39" ht="14.25" customHeight="1">
      <c r="A66" s="1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120"/>
      <c r="AM66" s="122">
        <v>66</v>
      </c>
    </row>
    <row r="67" spans="1:39">
      <c r="AM67" s="121">
        <v>67</v>
      </c>
    </row>
    <row r="68" spans="1:39">
      <c r="AM68" s="122">
        <v>68</v>
      </c>
    </row>
    <row r="69" spans="1:39">
      <c r="AM69" s="121">
        <v>69</v>
      </c>
    </row>
    <row r="70" spans="1:39">
      <c r="AM70" s="122">
        <v>70</v>
      </c>
    </row>
    <row r="71" spans="1:39">
      <c r="AM71" s="121">
        <v>71</v>
      </c>
    </row>
    <row r="72" spans="1:39">
      <c r="AM72" s="122">
        <v>72</v>
      </c>
    </row>
    <row r="73" spans="1:39">
      <c r="AM73" s="121">
        <v>73</v>
      </c>
    </row>
    <row r="74" spans="1:39">
      <c r="AM74" s="122">
        <v>74</v>
      </c>
    </row>
    <row r="75" spans="1:39">
      <c r="AM75" s="121">
        <v>75</v>
      </c>
    </row>
    <row r="76" spans="1:39">
      <c r="AM76" s="122">
        <v>76</v>
      </c>
    </row>
    <row r="77" spans="1:39">
      <c r="AM77" s="121">
        <v>77</v>
      </c>
    </row>
    <row r="78" spans="1:39">
      <c r="AM78" s="122">
        <v>78</v>
      </c>
    </row>
    <row r="79" spans="1:39">
      <c r="AM79" s="121">
        <v>79</v>
      </c>
    </row>
    <row r="80" spans="1:39">
      <c r="AM80" s="122">
        <v>80</v>
      </c>
    </row>
    <row r="81" spans="39:39">
      <c r="AM81" s="121">
        <v>81</v>
      </c>
    </row>
    <row r="82" spans="39:39">
      <c r="AM82" s="122">
        <v>82</v>
      </c>
    </row>
    <row r="83" spans="39:39">
      <c r="AM83" s="121">
        <v>83</v>
      </c>
    </row>
    <row r="84" spans="39:39">
      <c r="AM84" s="122">
        <v>84</v>
      </c>
    </row>
    <row r="85" spans="39:39">
      <c r="AM85" s="121">
        <v>85</v>
      </c>
    </row>
    <row r="86" spans="39:39">
      <c r="AM86" s="122">
        <v>86</v>
      </c>
    </row>
    <row r="87" spans="39:39">
      <c r="AM87" s="121">
        <v>87</v>
      </c>
    </row>
    <row r="88" spans="39:39">
      <c r="AM88" s="122">
        <v>88</v>
      </c>
    </row>
    <row r="89" spans="39:39">
      <c r="AM89" s="121">
        <v>89</v>
      </c>
    </row>
    <row r="90" spans="39:39">
      <c r="AM90" s="122">
        <v>90</v>
      </c>
    </row>
    <row r="91" spans="39:39">
      <c r="AM91" s="121">
        <v>91</v>
      </c>
    </row>
    <row r="92" spans="39:39">
      <c r="AM92" s="122">
        <v>92</v>
      </c>
    </row>
    <row r="93" spans="39:39">
      <c r="AM93" s="121">
        <v>93</v>
      </c>
    </row>
    <row r="94" spans="39:39">
      <c r="AM94" s="122">
        <v>94</v>
      </c>
    </row>
    <row r="95" spans="39:39">
      <c r="AM95" s="121">
        <v>95</v>
      </c>
    </row>
    <row r="96" spans="39:39">
      <c r="AM96" s="122">
        <v>96</v>
      </c>
    </row>
    <row r="97" spans="39:39">
      <c r="AM97" s="121">
        <v>97</v>
      </c>
    </row>
    <row r="98" spans="39:39">
      <c r="AM98" s="122">
        <v>98</v>
      </c>
    </row>
    <row r="99" spans="39:39">
      <c r="AM99" s="121">
        <v>99</v>
      </c>
    </row>
    <row r="100" spans="39:39">
      <c r="AM100" s="122">
        <v>100</v>
      </c>
    </row>
    <row r="101" spans="39:39">
      <c r="AM101" s="121">
        <v>101</v>
      </c>
    </row>
    <row r="102" spans="39:39">
      <c r="AM102" s="122">
        <v>102</v>
      </c>
    </row>
    <row r="103" spans="39:39">
      <c r="AM103" s="121">
        <v>103</v>
      </c>
    </row>
    <row r="104" spans="39:39">
      <c r="AM104" s="122">
        <v>104</v>
      </c>
    </row>
    <row r="105" spans="39:39">
      <c r="AM105" s="121">
        <v>105</v>
      </c>
    </row>
    <row r="106" spans="39:39">
      <c r="AM106" s="122">
        <v>106</v>
      </c>
    </row>
    <row r="107" spans="39:39">
      <c r="AM107" s="121">
        <v>107</v>
      </c>
    </row>
    <row r="108" spans="39:39">
      <c r="AM108" s="122">
        <v>108</v>
      </c>
    </row>
    <row r="109" spans="39:39">
      <c r="AM109" s="121">
        <v>109</v>
      </c>
    </row>
    <row r="110" spans="39:39">
      <c r="AM110" s="122">
        <v>110</v>
      </c>
    </row>
    <row r="111" spans="39:39">
      <c r="AM111" s="121">
        <v>111</v>
      </c>
    </row>
    <row r="112" spans="39:39">
      <c r="AM112" s="122">
        <v>112</v>
      </c>
    </row>
    <row r="113" spans="39:39">
      <c r="AM113" s="121">
        <v>113</v>
      </c>
    </row>
    <row r="114" spans="39:39">
      <c r="AM114" s="122">
        <v>114</v>
      </c>
    </row>
    <row r="115" spans="39:39">
      <c r="AM115" s="121">
        <v>115</v>
      </c>
    </row>
    <row r="116" spans="39:39">
      <c r="AM116" s="122">
        <v>116</v>
      </c>
    </row>
    <row r="117" spans="39:39">
      <c r="AM117" s="121">
        <v>117</v>
      </c>
    </row>
    <row r="118" spans="39:39">
      <c r="AM118" s="122">
        <v>118</v>
      </c>
    </row>
    <row r="119" spans="39:39">
      <c r="AM119" s="121">
        <v>119</v>
      </c>
    </row>
    <row r="120" spans="39:39">
      <c r="AM120" s="122">
        <v>120</v>
      </c>
    </row>
    <row r="121" spans="39:39">
      <c r="AM121" s="121">
        <v>121</v>
      </c>
    </row>
    <row r="122" spans="39:39">
      <c r="AM122" s="122">
        <v>122</v>
      </c>
    </row>
    <row r="123" spans="39:39">
      <c r="AM123" s="121">
        <v>123</v>
      </c>
    </row>
    <row r="124" spans="39:39">
      <c r="AM124" s="122">
        <v>124</v>
      </c>
    </row>
    <row r="125" spans="39:39">
      <c r="AM125" s="121">
        <v>125</v>
      </c>
    </row>
    <row r="126" spans="39:39">
      <c r="AM126" s="122">
        <v>126</v>
      </c>
    </row>
    <row r="127" spans="39:39">
      <c r="AM127" s="121">
        <v>127</v>
      </c>
    </row>
    <row r="128" spans="39:39">
      <c r="AM128" s="122">
        <v>128</v>
      </c>
    </row>
    <row r="129" spans="39:39">
      <c r="AM129" s="121">
        <v>129</v>
      </c>
    </row>
    <row r="130" spans="39:39">
      <c r="AM130" s="122">
        <v>130</v>
      </c>
    </row>
    <row r="131" spans="39:39">
      <c r="AM131" s="121">
        <v>131</v>
      </c>
    </row>
    <row r="132" spans="39:39">
      <c r="AM132" s="122">
        <v>132</v>
      </c>
    </row>
    <row r="133" spans="39:39">
      <c r="AM133" s="121">
        <v>133</v>
      </c>
    </row>
    <row r="134" spans="39:39">
      <c r="AM134" s="122">
        <v>134</v>
      </c>
    </row>
    <row r="135" spans="39:39">
      <c r="AM135" s="121">
        <v>135</v>
      </c>
    </row>
    <row r="136" spans="39:39">
      <c r="AM136" s="122">
        <v>136</v>
      </c>
    </row>
    <row r="137" spans="39:39">
      <c r="AM137" s="121">
        <v>137</v>
      </c>
    </row>
    <row r="138" spans="39:39">
      <c r="AM138" s="122">
        <v>138</v>
      </c>
    </row>
    <row r="139" spans="39:39">
      <c r="AM139" s="121">
        <v>139</v>
      </c>
    </row>
    <row r="140" spans="39:39">
      <c r="AM140" s="122">
        <v>140</v>
      </c>
    </row>
    <row r="141" spans="39:39">
      <c r="AM141" s="121">
        <v>141</v>
      </c>
    </row>
    <row r="142" spans="39:39">
      <c r="AM142" s="122">
        <v>142</v>
      </c>
    </row>
    <row r="143" spans="39:39">
      <c r="AM143" s="121">
        <v>143</v>
      </c>
    </row>
    <row r="144" spans="39:39">
      <c r="AM144" s="122">
        <v>144</v>
      </c>
    </row>
    <row r="145" spans="39:39">
      <c r="AM145" s="121">
        <v>145</v>
      </c>
    </row>
    <row r="146" spans="39:39">
      <c r="AM146" s="122">
        <v>146</v>
      </c>
    </row>
    <row r="147" spans="39:39">
      <c r="AM147" s="121">
        <v>147</v>
      </c>
    </row>
    <row r="148" spans="39:39">
      <c r="AM148" s="122">
        <v>148</v>
      </c>
    </row>
    <row r="149" spans="39:39">
      <c r="AM149" s="121">
        <v>149</v>
      </c>
    </row>
    <row r="150" spans="39:39">
      <c r="AM150" s="122">
        <v>150</v>
      </c>
    </row>
    <row r="151" spans="39:39">
      <c r="AM151" s="121">
        <v>151</v>
      </c>
    </row>
    <row r="152" spans="39:39">
      <c r="AM152" s="122">
        <v>152</v>
      </c>
    </row>
    <row r="153" spans="39:39">
      <c r="AM153" s="121">
        <v>153</v>
      </c>
    </row>
    <row r="154" spans="39:39">
      <c r="AM154" s="122">
        <v>154</v>
      </c>
    </row>
    <row r="155" spans="39:39">
      <c r="AM155" s="121">
        <v>155</v>
      </c>
    </row>
    <row r="156" spans="39:39">
      <c r="AM156" s="122">
        <v>156</v>
      </c>
    </row>
    <row r="157" spans="39:39">
      <c r="AM157" s="121">
        <v>157</v>
      </c>
    </row>
    <row r="158" spans="39:39">
      <c r="AM158" s="122">
        <v>158</v>
      </c>
    </row>
    <row r="159" spans="39:39">
      <c r="AM159" s="121">
        <v>159</v>
      </c>
    </row>
    <row r="160" spans="39:39">
      <c r="AM160" s="122">
        <v>160</v>
      </c>
    </row>
    <row r="161" spans="39:39">
      <c r="AM161" s="121">
        <v>161</v>
      </c>
    </row>
    <row r="162" spans="39:39">
      <c r="AM162" s="122">
        <v>162</v>
      </c>
    </row>
    <row r="163" spans="39:39">
      <c r="AM163" s="121">
        <v>163</v>
      </c>
    </row>
    <row r="164" spans="39:39">
      <c r="AM164" s="122">
        <v>164</v>
      </c>
    </row>
    <row r="165" spans="39:39">
      <c r="AM165" s="121">
        <v>165</v>
      </c>
    </row>
    <row r="166" spans="39:39">
      <c r="AM166" s="122">
        <v>166</v>
      </c>
    </row>
    <row r="167" spans="39:39">
      <c r="AM167" s="121">
        <v>167</v>
      </c>
    </row>
    <row r="168" spans="39:39">
      <c r="AM168" s="122">
        <v>168</v>
      </c>
    </row>
    <row r="169" spans="39:39">
      <c r="AM169" s="121">
        <v>169</v>
      </c>
    </row>
    <row r="170" spans="39:39">
      <c r="AM170" s="122">
        <v>170</v>
      </c>
    </row>
    <row r="171" spans="39:39">
      <c r="AM171" s="121">
        <v>171</v>
      </c>
    </row>
    <row r="172" spans="39:39">
      <c r="AM172" s="122">
        <v>172</v>
      </c>
    </row>
    <row r="173" spans="39:39">
      <c r="AM173" s="121">
        <v>173</v>
      </c>
    </row>
    <row r="174" spans="39:39">
      <c r="AM174" s="122">
        <v>174</v>
      </c>
    </row>
    <row r="175" spans="39:39">
      <c r="AM175" s="121">
        <v>175</v>
      </c>
    </row>
    <row r="176" spans="39:39">
      <c r="AM176" s="122">
        <v>176</v>
      </c>
    </row>
    <row r="177" spans="39:39">
      <c r="AM177" s="121">
        <v>177</v>
      </c>
    </row>
    <row r="178" spans="39:39">
      <c r="AM178" s="122">
        <v>178</v>
      </c>
    </row>
    <row r="179" spans="39:39">
      <c r="AM179" s="121">
        <v>179</v>
      </c>
    </row>
    <row r="180" spans="39:39">
      <c r="AM180" s="122">
        <v>180</v>
      </c>
    </row>
    <row r="181" spans="39:39">
      <c r="AM181" s="121">
        <v>181</v>
      </c>
    </row>
    <row r="182" spans="39:39">
      <c r="AM182" s="122">
        <v>182</v>
      </c>
    </row>
    <row r="183" spans="39:39">
      <c r="AM183" s="121">
        <v>183</v>
      </c>
    </row>
    <row r="184" spans="39:39">
      <c r="AM184" s="122">
        <v>184</v>
      </c>
    </row>
    <row r="185" spans="39:39">
      <c r="AM185" s="121">
        <v>185</v>
      </c>
    </row>
    <row r="186" spans="39:39">
      <c r="AM186" s="122">
        <v>186</v>
      </c>
    </row>
    <row r="187" spans="39:39">
      <c r="AM187" s="121">
        <v>187</v>
      </c>
    </row>
    <row r="188" spans="39:39">
      <c r="AM188" s="122">
        <v>188</v>
      </c>
    </row>
    <row r="189" spans="39:39">
      <c r="AM189" s="121">
        <v>189</v>
      </c>
    </row>
    <row r="190" spans="39:39">
      <c r="AM190" s="122">
        <v>190</v>
      </c>
    </row>
    <row r="191" spans="39:39">
      <c r="AM191" s="121">
        <v>191</v>
      </c>
    </row>
    <row r="192" spans="39:39">
      <c r="AM192" s="122">
        <v>192</v>
      </c>
    </row>
    <row r="193" spans="39:39">
      <c r="AM193" s="121">
        <v>193</v>
      </c>
    </row>
    <row r="194" spans="39:39">
      <c r="AM194" s="122">
        <v>194</v>
      </c>
    </row>
    <row r="195" spans="39:39">
      <c r="AM195" s="121">
        <v>195</v>
      </c>
    </row>
    <row r="196" spans="39:39">
      <c r="AM196" s="122">
        <v>196</v>
      </c>
    </row>
    <row r="197" spans="39:39">
      <c r="AM197" s="121">
        <v>197</v>
      </c>
    </row>
    <row r="198" spans="39:39">
      <c r="AM198" s="122">
        <v>198</v>
      </c>
    </row>
    <row r="199" spans="39:39">
      <c r="AM199" s="121">
        <v>199</v>
      </c>
    </row>
    <row r="200" spans="39:39">
      <c r="AM200" s="122">
        <v>200</v>
      </c>
    </row>
    <row r="201" spans="39:39">
      <c r="AM201" s="121">
        <v>201</v>
      </c>
    </row>
    <row r="202" spans="39:39">
      <c r="AM202" s="122">
        <v>202</v>
      </c>
    </row>
    <row r="203" spans="39:39">
      <c r="AM203" s="121">
        <v>203</v>
      </c>
    </row>
    <row r="204" spans="39:39">
      <c r="AM204" s="122">
        <v>204</v>
      </c>
    </row>
    <row r="205" spans="39:39">
      <c r="AM205" s="121">
        <v>205</v>
      </c>
    </row>
    <row r="206" spans="39:39">
      <c r="AM206" s="122">
        <v>206</v>
      </c>
    </row>
    <row r="207" spans="39:39">
      <c r="AM207" s="121">
        <v>207</v>
      </c>
    </row>
    <row r="208" spans="39:39">
      <c r="AM208" s="122">
        <v>208</v>
      </c>
    </row>
    <row r="209" spans="39:39">
      <c r="AM209" s="121">
        <v>209</v>
      </c>
    </row>
    <row r="210" spans="39:39">
      <c r="AM210" s="122">
        <v>210</v>
      </c>
    </row>
    <row r="211" spans="39:39">
      <c r="AM211" s="121">
        <v>211</v>
      </c>
    </row>
    <row r="212" spans="39:39">
      <c r="AM212" s="122">
        <v>212</v>
      </c>
    </row>
    <row r="213" spans="39:39">
      <c r="AM213" s="121">
        <v>213</v>
      </c>
    </row>
    <row r="214" spans="39:39">
      <c r="AM214" s="122">
        <v>214</v>
      </c>
    </row>
    <row r="215" spans="39:39">
      <c r="AM215" s="121">
        <v>215</v>
      </c>
    </row>
    <row r="216" spans="39:39">
      <c r="AM216" s="122">
        <v>216</v>
      </c>
    </row>
    <row r="217" spans="39:39">
      <c r="AM217" s="121">
        <v>217</v>
      </c>
    </row>
    <row r="218" spans="39:39">
      <c r="AM218" s="122">
        <v>218</v>
      </c>
    </row>
    <row r="219" spans="39:39">
      <c r="AM219" s="121">
        <v>219</v>
      </c>
    </row>
    <row r="220" spans="39:39">
      <c r="AM220" s="122">
        <v>220</v>
      </c>
    </row>
    <row r="221" spans="39:39">
      <c r="AM221" s="121">
        <v>221</v>
      </c>
    </row>
    <row r="222" spans="39:39">
      <c r="AM222" s="122">
        <v>222</v>
      </c>
    </row>
    <row r="223" spans="39:39">
      <c r="AM223" s="121">
        <v>223</v>
      </c>
    </row>
    <row r="224" spans="39:39">
      <c r="AM224" s="122">
        <v>224</v>
      </c>
    </row>
    <row r="225" spans="39:39">
      <c r="AM225" s="121">
        <v>225</v>
      </c>
    </row>
    <row r="226" spans="39:39">
      <c r="AM226" s="122">
        <v>226</v>
      </c>
    </row>
    <row r="227" spans="39:39">
      <c r="AM227" s="121">
        <v>227</v>
      </c>
    </row>
    <row r="228" spans="39:39">
      <c r="AM228" s="122">
        <v>228</v>
      </c>
    </row>
    <row r="229" spans="39:39">
      <c r="AM229" s="121">
        <v>229</v>
      </c>
    </row>
    <row r="230" spans="39:39">
      <c r="AM230" s="122">
        <v>230</v>
      </c>
    </row>
    <row r="231" spans="39:39">
      <c r="AM231" s="121">
        <v>231</v>
      </c>
    </row>
    <row r="232" spans="39:39">
      <c r="AM232" s="122">
        <v>232</v>
      </c>
    </row>
    <row r="233" spans="39:39">
      <c r="AM233" s="121">
        <v>233</v>
      </c>
    </row>
    <row r="234" spans="39:39">
      <c r="AM234" s="122">
        <v>234</v>
      </c>
    </row>
    <row r="235" spans="39:39">
      <c r="AM235" s="121">
        <v>235</v>
      </c>
    </row>
    <row r="236" spans="39:39">
      <c r="AM236" s="122">
        <v>236</v>
      </c>
    </row>
    <row r="237" spans="39:39">
      <c r="AM237" s="121">
        <v>237</v>
      </c>
    </row>
    <row r="238" spans="39:39">
      <c r="AM238" s="122">
        <v>238</v>
      </c>
    </row>
    <row r="239" spans="39:39">
      <c r="AM239" s="121">
        <v>239</v>
      </c>
    </row>
    <row r="240" spans="39:39">
      <c r="AM240" s="122">
        <v>240</v>
      </c>
    </row>
    <row r="241" spans="39:39">
      <c r="AM241" s="121">
        <v>241</v>
      </c>
    </row>
    <row r="242" spans="39:39">
      <c r="AM242" s="122">
        <v>242</v>
      </c>
    </row>
    <row r="243" spans="39:39">
      <c r="AM243" s="121">
        <v>243</v>
      </c>
    </row>
    <row r="244" spans="39:39">
      <c r="AM244" s="122">
        <v>244</v>
      </c>
    </row>
    <row r="245" spans="39:39">
      <c r="AM245" s="121">
        <v>245</v>
      </c>
    </row>
    <row r="246" spans="39:39">
      <c r="AM246" s="122">
        <v>246</v>
      </c>
    </row>
    <row r="247" spans="39:39">
      <c r="AM247" s="121">
        <v>247</v>
      </c>
    </row>
    <row r="248" spans="39:39">
      <c r="AM248" s="122">
        <v>248</v>
      </c>
    </row>
    <row r="249" spans="39:39">
      <c r="AM249" s="121">
        <v>249</v>
      </c>
    </row>
    <row r="250" spans="39:39">
      <c r="AM250" s="122">
        <v>250</v>
      </c>
    </row>
    <row r="251" spans="39:39">
      <c r="AM251" s="121">
        <v>251</v>
      </c>
    </row>
    <row r="252" spans="39:39">
      <c r="AM252" s="122">
        <v>252</v>
      </c>
    </row>
    <row r="253" spans="39:39">
      <c r="AM253" s="121">
        <v>253</v>
      </c>
    </row>
    <row r="254" spans="39:39">
      <c r="AM254" s="122">
        <v>254</v>
      </c>
    </row>
    <row r="255" spans="39:39">
      <c r="AM255" s="121">
        <v>255</v>
      </c>
    </row>
    <row r="256" spans="39:39">
      <c r="AM256" s="122">
        <v>256</v>
      </c>
    </row>
    <row r="257" spans="39:39">
      <c r="AM257" s="121">
        <v>257</v>
      </c>
    </row>
    <row r="258" spans="39:39">
      <c r="AM258" s="122">
        <v>258</v>
      </c>
    </row>
    <row r="259" spans="39:39">
      <c r="AM259" s="121">
        <v>259</v>
      </c>
    </row>
    <row r="260" spans="39:39">
      <c r="AM260" s="122">
        <v>260</v>
      </c>
    </row>
    <row r="261" spans="39:39">
      <c r="AM261" s="121">
        <v>261</v>
      </c>
    </row>
    <row r="262" spans="39:39">
      <c r="AM262" s="122">
        <v>262</v>
      </c>
    </row>
    <row r="263" spans="39:39">
      <c r="AM263" s="121">
        <v>263</v>
      </c>
    </row>
    <row r="264" spans="39:39">
      <c r="AM264" s="122">
        <v>264</v>
      </c>
    </row>
    <row r="265" spans="39:39">
      <c r="AM265" s="121">
        <v>265</v>
      </c>
    </row>
    <row r="266" spans="39:39">
      <c r="AM266" s="122">
        <v>266</v>
      </c>
    </row>
    <row r="267" spans="39:39">
      <c r="AM267" s="121">
        <v>267</v>
      </c>
    </row>
    <row r="268" spans="39:39">
      <c r="AM268" s="122">
        <v>268</v>
      </c>
    </row>
    <row r="269" spans="39:39">
      <c r="AM269" s="121">
        <v>269</v>
      </c>
    </row>
    <row r="270" spans="39:39">
      <c r="AM270" s="122">
        <v>270</v>
      </c>
    </row>
    <row r="271" spans="39:39">
      <c r="AM271" s="121">
        <v>271</v>
      </c>
    </row>
    <row r="272" spans="39:39">
      <c r="AM272" s="122">
        <v>272</v>
      </c>
    </row>
    <row r="273" spans="39:39">
      <c r="AM273" s="121">
        <v>273</v>
      </c>
    </row>
    <row r="274" spans="39:39">
      <c r="AM274" s="122">
        <v>274</v>
      </c>
    </row>
    <row r="275" spans="39:39">
      <c r="AM275" s="121">
        <v>275</v>
      </c>
    </row>
    <row r="276" spans="39:39">
      <c r="AM276" s="122">
        <v>276</v>
      </c>
    </row>
    <row r="277" spans="39:39">
      <c r="AM277" s="121">
        <v>277</v>
      </c>
    </row>
    <row r="278" spans="39:39">
      <c r="AM278" s="122">
        <v>278</v>
      </c>
    </row>
    <row r="279" spans="39:39">
      <c r="AM279" s="121">
        <v>279</v>
      </c>
    </row>
    <row r="280" spans="39:39">
      <c r="AM280" s="122">
        <v>280</v>
      </c>
    </row>
    <row r="281" spans="39:39">
      <c r="AM281" s="121">
        <v>281</v>
      </c>
    </row>
    <row r="282" spans="39:39">
      <c r="AM282" s="122">
        <v>282</v>
      </c>
    </row>
    <row r="283" spans="39:39">
      <c r="AM283" s="121">
        <v>283</v>
      </c>
    </row>
    <row r="284" spans="39:39">
      <c r="AM284" s="122">
        <v>284</v>
      </c>
    </row>
    <row r="285" spans="39:39">
      <c r="AM285" s="121">
        <v>285</v>
      </c>
    </row>
    <row r="286" spans="39:39">
      <c r="AM286" s="122">
        <v>286</v>
      </c>
    </row>
    <row r="287" spans="39:39">
      <c r="AM287" s="121">
        <v>287</v>
      </c>
    </row>
    <row r="288" spans="39:39">
      <c r="AM288" s="122">
        <v>288</v>
      </c>
    </row>
    <row r="289" spans="39:39">
      <c r="AM289" s="121">
        <v>289</v>
      </c>
    </row>
    <row r="290" spans="39:39">
      <c r="AM290" s="122">
        <v>290</v>
      </c>
    </row>
    <row r="291" spans="39:39">
      <c r="AM291" s="121">
        <v>291</v>
      </c>
    </row>
    <row r="292" spans="39:39">
      <c r="AM292" s="122">
        <v>292</v>
      </c>
    </row>
    <row r="293" spans="39:39">
      <c r="AM293" s="121">
        <v>293</v>
      </c>
    </row>
    <row r="294" spans="39:39">
      <c r="AM294" s="122">
        <v>294</v>
      </c>
    </row>
    <row r="295" spans="39:39">
      <c r="AM295" s="121">
        <v>295</v>
      </c>
    </row>
    <row r="296" spans="39:39">
      <c r="AM296" s="122">
        <v>296</v>
      </c>
    </row>
    <row r="297" spans="39:39">
      <c r="AM297" s="121">
        <v>297</v>
      </c>
    </row>
    <row r="298" spans="39:39">
      <c r="AM298" s="122">
        <v>298</v>
      </c>
    </row>
    <row r="299" spans="39:39">
      <c r="AM299" s="121">
        <v>299</v>
      </c>
    </row>
    <row r="300" spans="39:39">
      <c r="AM300" s="122">
        <v>300</v>
      </c>
    </row>
    <row r="301" spans="39:39">
      <c r="AM301" s="121">
        <v>301</v>
      </c>
    </row>
    <row r="302" spans="39:39">
      <c r="AM302" s="122">
        <v>302</v>
      </c>
    </row>
    <row r="303" spans="39:39">
      <c r="AM303" s="121">
        <v>303</v>
      </c>
    </row>
    <row r="304" spans="39:39">
      <c r="AM304" s="122">
        <v>304</v>
      </c>
    </row>
    <row r="305" spans="39:39">
      <c r="AM305" s="121">
        <v>305</v>
      </c>
    </row>
    <row r="306" spans="39:39">
      <c r="AM306" s="122">
        <v>306</v>
      </c>
    </row>
    <row r="307" spans="39:39">
      <c r="AM307" s="121">
        <v>307</v>
      </c>
    </row>
    <row r="308" spans="39:39">
      <c r="AM308" s="122">
        <v>308</v>
      </c>
    </row>
    <row r="309" spans="39:39">
      <c r="AM309" s="121">
        <v>309</v>
      </c>
    </row>
    <row r="310" spans="39:39">
      <c r="AM310" s="122">
        <v>310</v>
      </c>
    </row>
    <row r="311" spans="39:39">
      <c r="AM311" s="121">
        <v>311</v>
      </c>
    </row>
    <row r="312" spans="39:39">
      <c r="AM312" s="122">
        <v>312</v>
      </c>
    </row>
    <row r="313" spans="39:39">
      <c r="AM313" s="121">
        <v>313</v>
      </c>
    </row>
    <row r="314" spans="39:39">
      <c r="AM314" s="122">
        <v>314</v>
      </c>
    </row>
    <row r="315" spans="39:39">
      <c r="AM315" s="121">
        <v>315</v>
      </c>
    </row>
    <row r="316" spans="39:39">
      <c r="AM316" s="122">
        <v>316</v>
      </c>
    </row>
    <row r="317" spans="39:39">
      <c r="AM317" s="121">
        <v>317</v>
      </c>
    </row>
    <row r="318" spans="39:39">
      <c r="AM318" s="122">
        <v>318</v>
      </c>
    </row>
    <row r="319" spans="39:39">
      <c r="AM319" s="121">
        <v>319</v>
      </c>
    </row>
    <row r="320" spans="39:39">
      <c r="AM320" s="122">
        <v>320</v>
      </c>
    </row>
    <row r="321" spans="39:39">
      <c r="AM321" s="121">
        <v>321</v>
      </c>
    </row>
    <row r="322" spans="39:39">
      <c r="AM322" s="122">
        <v>322</v>
      </c>
    </row>
    <row r="323" spans="39:39">
      <c r="AM323" s="121">
        <v>323</v>
      </c>
    </row>
    <row r="324" spans="39:39">
      <c r="AM324" s="122">
        <v>324</v>
      </c>
    </row>
    <row r="325" spans="39:39">
      <c r="AM325" s="121">
        <v>325</v>
      </c>
    </row>
    <row r="326" spans="39:39">
      <c r="AM326" s="122">
        <v>326</v>
      </c>
    </row>
    <row r="327" spans="39:39">
      <c r="AM327" s="121">
        <v>327</v>
      </c>
    </row>
    <row r="328" spans="39:39">
      <c r="AM328" s="122">
        <v>328</v>
      </c>
    </row>
    <row r="329" spans="39:39">
      <c r="AM329" s="121">
        <v>329</v>
      </c>
    </row>
    <row r="330" spans="39:39">
      <c r="AM330" s="122">
        <v>330</v>
      </c>
    </row>
    <row r="331" spans="39:39">
      <c r="AM331" s="121">
        <v>331</v>
      </c>
    </row>
    <row r="332" spans="39:39">
      <c r="AM332" s="122">
        <v>332</v>
      </c>
    </row>
    <row r="333" spans="39:39">
      <c r="AM333" s="121">
        <v>333</v>
      </c>
    </row>
    <row r="334" spans="39:39">
      <c r="AM334" s="122">
        <v>334</v>
      </c>
    </row>
  </sheetData>
  <mergeCells count="85">
    <mergeCell ref="A2:G2"/>
    <mergeCell ref="H2:U2"/>
    <mergeCell ref="V2:AB2"/>
    <mergeCell ref="AC2:AI2"/>
    <mergeCell ref="A3:G3"/>
    <mergeCell ref="H3:N3"/>
    <mergeCell ref="O3:U3"/>
    <mergeCell ref="V3:AB3"/>
    <mergeCell ref="AC3:AI3"/>
    <mergeCell ref="Z48:AD48"/>
    <mergeCell ref="AE48:AI48"/>
    <mergeCell ref="A4:G8"/>
    <mergeCell ref="H4:N8"/>
    <mergeCell ref="O4:U8"/>
    <mergeCell ref="V4:AB8"/>
    <mergeCell ref="AC4:AI8"/>
    <mergeCell ref="A10:AI14"/>
    <mergeCell ref="A15:AI16"/>
    <mergeCell ref="A17:J19"/>
    <mergeCell ref="K17:K19"/>
    <mergeCell ref="L17:V19"/>
    <mergeCell ref="W17:W19"/>
    <mergeCell ref="X17:Y19"/>
    <mergeCell ref="Z17:AI19"/>
    <mergeCell ref="A20:AI21"/>
    <mergeCell ref="A22:E25"/>
    <mergeCell ref="F22:F25"/>
    <mergeCell ref="G22:AC25"/>
    <mergeCell ref="AD22:AI23"/>
    <mergeCell ref="AD24:AI25"/>
    <mergeCell ref="A26:E28"/>
    <mergeCell ref="F26:F28"/>
    <mergeCell ref="G26:O28"/>
    <mergeCell ref="P26:R28"/>
    <mergeCell ref="S26:U28"/>
    <mergeCell ref="V26:W28"/>
    <mergeCell ref="X26:AI28"/>
    <mergeCell ref="A29:E31"/>
    <mergeCell ref="F29:F31"/>
    <mergeCell ref="G29:AC31"/>
    <mergeCell ref="AD29:AI31"/>
    <mergeCell ref="A32:E34"/>
    <mergeCell ref="F32:F34"/>
    <mergeCell ref="G32:AC34"/>
    <mergeCell ref="AD32:AI34"/>
    <mergeCell ref="A35:E37"/>
    <mergeCell ref="F35:F37"/>
    <mergeCell ref="G35:T37"/>
    <mergeCell ref="U35:Y37"/>
    <mergeCell ref="Z35:Z37"/>
    <mergeCell ref="AA35:AI37"/>
    <mergeCell ref="A38:J43"/>
    <mergeCell ref="K38:N40"/>
    <mergeCell ref="O38:O40"/>
    <mergeCell ref="P38:AI40"/>
    <mergeCell ref="K41:N43"/>
    <mergeCell ref="O41:O43"/>
    <mergeCell ref="P41:AI43"/>
    <mergeCell ref="A44:AI45"/>
    <mergeCell ref="A46:J48"/>
    <mergeCell ref="Q46:Y48"/>
    <mergeCell ref="Z46:AD47"/>
    <mergeCell ref="AE46:AI47"/>
    <mergeCell ref="K47:P48"/>
    <mergeCell ref="A49:F51"/>
    <mergeCell ref="G49:G51"/>
    <mergeCell ref="H49:Q51"/>
    <mergeCell ref="R49:R51"/>
    <mergeCell ref="S49:T51"/>
    <mergeCell ref="U49:Y51"/>
    <mergeCell ref="Z49:AD54"/>
    <mergeCell ref="AE49:AI54"/>
    <mergeCell ref="A52:Y54"/>
    <mergeCell ref="A55:E57"/>
    <mergeCell ref="F55:F57"/>
    <mergeCell ref="G55:Q57"/>
    <mergeCell ref="R55:AI57"/>
    <mergeCell ref="A58:E60"/>
    <mergeCell ref="F58:F60"/>
    <mergeCell ref="G58:Q60"/>
    <mergeCell ref="R58:AI60"/>
    <mergeCell ref="A61:E63"/>
    <mergeCell ref="F61:F66"/>
    <mergeCell ref="G61:AI66"/>
    <mergeCell ref="A64:E66"/>
  </mergeCells>
  <phoneticPr fontId="1"/>
  <dataValidations count="1">
    <dataValidation type="list" allowBlank="1" showDropDown="0" showInputMessage="1" showErrorMessage="1" sqref="AC2">
      <formula1>$AM:$AM</formula1>
    </dataValidation>
  </dataValidations>
  <pageMargins left="0.78740157480314965" right="0.59055118110236227" top="0.98425196850393704" bottom="0.98425196850393704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7"/>
  <sheetViews>
    <sheetView showZeros="0" view="pageBreakPreview" zoomScale="60" workbookViewId="0">
      <selection activeCell="I14" sqref="I14:P14"/>
    </sheetView>
  </sheetViews>
  <sheetFormatPr defaultRowHeight="13.2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19</v>
      </c>
      <c r="B3" s="827"/>
      <c r="C3" s="827"/>
      <c r="D3" s="827"/>
      <c r="E3" s="827"/>
      <c r="F3" s="827"/>
      <c r="G3" s="827"/>
      <c r="H3" s="835"/>
      <c r="I3" s="838">
        <f ca="1">SUM(I6:I35)</f>
        <v>148167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56">
        <f ca="1">I3+'2月'!I4:Q4</f>
        <v>2329497</v>
      </c>
      <c r="J4" s="856"/>
      <c r="K4" s="856"/>
      <c r="L4" s="856"/>
      <c r="M4" s="856"/>
      <c r="N4" s="856"/>
      <c r="O4" s="856"/>
      <c r="P4" s="856"/>
      <c r="Q4" s="856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118</v>
      </c>
      <c r="B6" s="829" t="str">
        <f t="shared" ref="B6:B35" ca="1" si="0">IF($A6="","",VLOOKUP($A6,実績,5,0))</f>
        <v>杉本正氏叙勲受章お祝いの会スタンド花</v>
      </c>
      <c r="C6" s="819"/>
      <c r="D6" s="819"/>
      <c r="E6" s="819"/>
      <c r="F6" s="820"/>
      <c r="G6" s="834" t="str">
        <f t="shared" ref="G6:G35" ca="1" si="1">IF($A6="","",VLOOKUP($A6,実績,6,0))</f>
        <v>慶弔・見舞費</v>
      </c>
      <c r="H6" s="794" t="str">
        <f t="shared" ref="H6:H35" ca="1" si="2">IF($A6="","",VLOOKUP($A6,実績,7,0))</f>
        <v>(慶弔用供花等)</v>
      </c>
      <c r="I6" s="798">
        <f t="shared" ref="I6:I35" ca="1" si="3">IF($A6="","",VLOOKUP($A6,実績,20,0))</f>
        <v>13200</v>
      </c>
      <c r="J6" s="839">
        <f t="shared" ref="J6:J35" ca="1" si="4">IF($A6="","",VLOOKUP($A6,実績,8,0))</f>
        <v>45354</v>
      </c>
      <c r="K6" s="840"/>
      <c r="L6" s="840"/>
      <c r="M6" s="840"/>
      <c r="N6" s="840"/>
      <c r="O6" s="840"/>
      <c r="P6" s="841"/>
      <c r="Q6" s="844" t="str">
        <f t="shared" ref="Q6:Q35" ca="1" si="5">IF($I6="","",VLOOKUP($A6,実績,21,0))</f>
        <v>口振</v>
      </c>
      <c r="S6" s="801"/>
      <c r="T6" s="801"/>
      <c r="U6" s="801"/>
      <c r="V6" s="801"/>
      <c r="W6" s="801"/>
    </row>
    <row r="7" spans="1:23" ht="23.1" customHeight="1">
      <c r="A7" s="779">
        <v>119</v>
      </c>
      <c r="B7" s="829" t="str">
        <f t="shared" ca="1" si="0"/>
        <v>田中産業株式会社訪問土産（むきシロエビ、シロエビ昆布締）</v>
      </c>
      <c r="C7" s="819"/>
      <c r="D7" s="819"/>
      <c r="E7" s="819"/>
      <c r="F7" s="820"/>
      <c r="G7" s="834" t="str">
        <f t="shared" ca="1" si="1"/>
        <v>その他</v>
      </c>
      <c r="H7" s="794">
        <f t="shared" ca="1" si="2"/>
        <v>0</v>
      </c>
      <c r="I7" s="798">
        <f t="shared" ca="1" si="3"/>
        <v>24624</v>
      </c>
      <c r="J7" s="839">
        <f t="shared" ca="1" si="4"/>
        <v>45356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3.1" customHeight="1">
      <c r="A8" s="779">
        <v>120</v>
      </c>
      <c r="B8" s="829" t="str">
        <f t="shared" ca="1" si="0"/>
        <v>田中産業株式会社訪問土産（特選ます二重桶、サクラマス一重桶）</v>
      </c>
      <c r="C8" s="819"/>
      <c r="D8" s="819"/>
      <c r="E8" s="819"/>
      <c r="F8" s="820"/>
      <c r="G8" s="834" t="str">
        <f t="shared" ca="1" si="1"/>
        <v>その他</v>
      </c>
      <c r="H8" s="794">
        <f t="shared" ca="1" si="2"/>
        <v>0</v>
      </c>
      <c r="I8" s="798">
        <f t="shared" ca="1" si="3"/>
        <v>40840</v>
      </c>
      <c r="J8" s="839">
        <f t="shared" ca="1" si="4"/>
        <v>45356</v>
      </c>
      <c r="K8" s="840"/>
      <c r="L8" s="840"/>
      <c r="M8" s="840"/>
      <c r="N8" s="840"/>
      <c r="O8" s="840"/>
      <c r="P8" s="841"/>
      <c r="Q8" s="844" t="str">
        <f t="shared" ca="1" si="5"/>
        <v>口振</v>
      </c>
    </row>
    <row r="9" spans="1:23" ht="23.1" customHeight="1">
      <c r="A9" s="779">
        <v>121</v>
      </c>
      <c r="B9" s="829" t="str">
        <f t="shared" ca="1" si="0"/>
        <v>田中産業株式会社訪問土産（菓子折り）</v>
      </c>
      <c r="C9" s="819"/>
      <c r="D9" s="819"/>
      <c r="E9" s="819"/>
      <c r="F9" s="820"/>
      <c r="G9" s="834" t="str">
        <f t="shared" ca="1" si="1"/>
        <v>その他</v>
      </c>
      <c r="H9" s="794">
        <f t="shared" ca="1" si="2"/>
        <v>0</v>
      </c>
      <c r="I9" s="798">
        <f t="shared" ca="1" si="3"/>
        <v>5000</v>
      </c>
      <c r="J9" s="839">
        <f t="shared" ca="1" si="4"/>
        <v>45356</v>
      </c>
      <c r="K9" s="840"/>
      <c r="L9" s="840"/>
      <c r="M9" s="840"/>
      <c r="N9" s="840"/>
      <c r="O9" s="840"/>
      <c r="P9" s="841"/>
      <c r="Q9" s="844" t="str">
        <f t="shared" ca="1" si="5"/>
        <v>口振</v>
      </c>
    </row>
    <row r="10" spans="1:23" ht="23.1" customHeight="1">
      <c r="A10" s="779">
        <v>122</v>
      </c>
      <c r="B10" s="829" t="str">
        <f t="shared" ca="1" si="0"/>
        <v>築山洋子絵画展祝花</v>
      </c>
      <c r="C10" s="819"/>
      <c r="D10" s="819"/>
      <c r="E10" s="819"/>
      <c r="F10" s="820"/>
      <c r="G10" s="834" t="str">
        <f t="shared" ca="1" si="1"/>
        <v>慶弔・見舞費</v>
      </c>
      <c r="H10" s="794" t="str">
        <f t="shared" ca="1" si="2"/>
        <v>(慶弔用供花等)</v>
      </c>
      <c r="I10" s="798">
        <f t="shared" ca="1" si="3"/>
        <v>8800</v>
      </c>
      <c r="J10" s="839">
        <f t="shared" ca="1" si="4"/>
        <v>45371</v>
      </c>
      <c r="K10" s="840"/>
      <c r="L10" s="840"/>
      <c r="M10" s="840"/>
      <c r="N10" s="840"/>
      <c r="O10" s="840"/>
      <c r="P10" s="841"/>
      <c r="Q10" s="844" t="str">
        <f t="shared" ca="1" si="5"/>
        <v>口振</v>
      </c>
    </row>
    <row r="11" spans="1:23" ht="23.1" customHeight="1">
      <c r="A11" s="779">
        <v>123</v>
      </c>
      <c r="B11" s="829" t="str">
        <f t="shared" ca="1" si="0"/>
        <v>来客用接待用紙パックジュース（ボーイスカウトから能登半島地震への義援金受領）</v>
      </c>
      <c r="C11" s="819"/>
      <c r="D11" s="819"/>
      <c r="E11" s="819"/>
      <c r="F11" s="820"/>
      <c r="G11" s="834" t="str">
        <f t="shared" ca="1" si="1"/>
        <v>その他</v>
      </c>
      <c r="H11" s="794">
        <f t="shared" ca="1" si="2"/>
        <v>0</v>
      </c>
      <c r="I11" s="798">
        <f t="shared" ca="1" si="3"/>
        <v>1547</v>
      </c>
      <c r="J11" s="839">
        <f t="shared" ca="1" si="4"/>
        <v>45373</v>
      </c>
      <c r="K11" s="840"/>
      <c r="L11" s="840"/>
      <c r="M11" s="840"/>
      <c r="N11" s="840"/>
      <c r="O11" s="840"/>
      <c r="P11" s="841"/>
      <c r="Q11" s="844" t="str">
        <f t="shared" ca="1" si="5"/>
        <v>口振</v>
      </c>
    </row>
    <row r="12" spans="1:23" ht="23.1" customHeight="1">
      <c r="A12" s="779">
        <v>124</v>
      </c>
      <c r="B12" s="829" t="str">
        <f t="shared" ca="1" si="0"/>
        <v>映画「祝日」試写会スタンド花</v>
      </c>
      <c r="C12" s="819"/>
      <c r="D12" s="819"/>
      <c r="E12" s="819"/>
      <c r="F12" s="820"/>
      <c r="G12" s="834" t="str">
        <f t="shared" ca="1" si="1"/>
        <v>慶弔・見舞費</v>
      </c>
      <c r="H12" s="794" t="str">
        <f t="shared" ca="1" si="2"/>
        <v>(慶弔用供花等)</v>
      </c>
      <c r="I12" s="798">
        <f t="shared" ca="1" si="3"/>
        <v>13200</v>
      </c>
      <c r="J12" s="839">
        <f t="shared" ca="1" si="4"/>
        <v>45373</v>
      </c>
      <c r="K12" s="840"/>
      <c r="L12" s="840"/>
      <c r="M12" s="840"/>
      <c r="N12" s="840"/>
      <c r="O12" s="840"/>
      <c r="P12" s="841"/>
      <c r="Q12" s="844" t="str">
        <f t="shared" ca="1" si="5"/>
        <v>口振</v>
      </c>
    </row>
    <row r="13" spans="1:23" ht="23.1" customHeight="1">
      <c r="A13" s="779">
        <v>125</v>
      </c>
      <c r="B13" s="829" t="str">
        <f t="shared" ca="1" si="0"/>
        <v>能登半島地震に伴う人的支援（環境省）へのお礼</v>
      </c>
      <c r="C13" s="819"/>
      <c r="D13" s="819"/>
      <c r="E13" s="819"/>
      <c r="F13" s="820"/>
      <c r="G13" s="834" t="str">
        <f t="shared" ca="1" si="1"/>
        <v>その他</v>
      </c>
      <c r="H13" s="794">
        <f t="shared" ca="1" si="2"/>
        <v>0</v>
      </c>
      <c r="I13" s="798">
        <f t="shared" ca="1" si="3"/>
        <v>40956</v>
      </c>
      <c r="J13" s="839">
        <f t="shared" ca="1" si="4"/>
        <v>45380</v>
      </c>
      <c r="K13" s="840"/>
      <c r="L13" s="840"/>
      <c r="M13" s="840"/>
      <c r="N13" s="840"/>
      <c r="O13" s="840"/>
      <c r="P13" s="841"/>
      <c r="Q13" s="844" t="str">
        <f t="shared" ca="1" si="5"/>
        <v>現金</v>
      </c>
    </row>
    <row r="14" spans="1:23" ht="23.1" customHeight="1">
      <c r="A14" s="779"/>
      <c r="B14" s="829" t="str">
        <f t="shared" ca="1" si="0"/>
        <v/>
      </c>
      <c r="C14" s="819"/>
      <c r="D14" s="819"/>
      <c r="E14" s="819"/>
      <c r="F14" s="820"/>
      <c r="G14" s="834" t="str">
        <f t="shared" ca="1" si="1"/>
        <v/>
      </c>
      <c r="H14" s="794" t="str">
        <f t="shared" ca="1" si="2"/>
        <v/>
      </c>
      <c r="I14" s="798" t="str">
        <f t="shared" ca="1" si="3"/>
        <v/>
      </c>
      <c r="J14" s="839" t="str">
        <f t="shared" ca="1" si="4"/>
        <v/>
      </c>
      <c r="K14" s="840"/>
      <c r="L14" s="840"/>
      <c r="M14" s="840"/>
      <c r="N14" s="840"/>
      <c r="O14" s="840"/>
      <c r="P14" s="841"/>
      <c r="Q14" s="844" t="str">
        <f t="shared" ca="1" si="5"/>
        <v/>
      </c>
    </row>
    <row r="15" spans="1:23" ht="23.1" customHeight="1">
      <c r="A15" s="779"/>
      <c r="B15" s="829" t="str">
        <f t="shared" ca="1" si="0"/>
        <v/>
      </c>
      <c r="C15" s="819"/>
      <c r="D15" s="819"/>
      <c r="E15" s="819"/>
      <c r="F15" s="820"/>
      <c r="G15" s="834" t="str">
        <f t="shared" ca="1" si="1"/>
        <v/>
      </c>
      <c r="H15" s="794" t="str">
        <f t="shared" ca="1" si="2"/>
        <v/>
      </c>
      <c r="I15" s="798" t="str">
        <f t="shared" ca="1" si="3"/>
        <v/>
      </c>
      <c r="J15" s="839" t="str">
        <f t="shared" ca="1" si="4"/>
        <v/>
      </c>
      <c r="K15" s="840"/>
      <c r="L15" s="840"/>
      <c r="M15" s="840"/>
      <c r="N15" s="840"/>
      <c r="O15" s="840"/>
      <c r="P15" s="841"/>
      <c r="Q15" s="844" t="str">
        <f t="shared" ca="1" si="5"/>
        <v/>
      </c>
    </row>
    <row r="16" spans="1:23" ht="23.1" customHeight="1">
      <c r="A16" s="779"/>
      <c r="B16" s="829" t="str">
        <f t="shared" ca="1" si="0"/>
        <v/>
      </c>
      <c r="C16" s="819"/>
      <c r="D16" s="819"/>
      <c r="E16" s="819"/>
      <c r="F16" s="820"/>
      <c r="G16" s="834" t="str">
        <f t="shared" ca="1" si="1"/>
        <v/>
      </c>
      <c r="H16" s="794" t="str">
        <f t="shared" ca="1" si="2"/>
        <v/>
      </c>
      <c r="I16" s="798" t="str">
        <f t="shared" ca="1" si="3"/>
        <v/>
      </c>
      <c r="J16" s="839" t="str">
        <f t="shared" ca="1" si="4"/>
        <v/>
      </c>
      <c r="K16" s="840"/>
      <c r="L16" s="840"/>
      <c r="M16" s="840"/>
      <c r="N16" s="840"/>
      <c r="O16" s="840"/>
      <c r="P16" s="841"/>
      <c r="Q16" s="844" t="str">
        <f t="shared" ca="1" si="5"/>
        <v/>
      </c>
    </row>
    <row r="17" spans="1:17" ht="23.1" customHeight="1">
      <c r="A17" s="779"/>
      <c r="B17" s="829" t="str">
        <f t="shared" ca="1" si="0"/>
        <v/>
      </c>
      <c r="C17" s="819"/>
      <c r="D17" s="819"/>
      <c r="E17" s="819"/>
      <c r="F17" s="820"/>
      <c r="G17" s="834" t="str">
        <f t="shared" ca="1" si="1"/>
        <v/>
      </c>
      <c r="H17" s="794" t="str">
        <f t="shared" ca="1" si="2"/>
        <v/>
      </c>
      <c r="I17" s="798" t="str">
        <f t="shared" ca="1" si="3"/>
        <v/>
      </c>
      <c r="J17" s="839" t="str">
        <f t="shared" ca="1" si="4"/>
        <v/>
      </c>
      <c r="K17" s="840"/>
      <c r="L17" s="840"/>
      <c r="M17" s="840"/>
      <c r="N17" s="840"/>
      <c r="O17" s="840"/>
      <c r="P17" s="841"/>
      <c r="Q17" s="844" t="str">
        <f t="shared" ca="1" si="5"/>
        <v/>
      </c>
    </row>
    <row r="18" spans="1:17" ht="23.1" customHeight="1">
      <c r="A18" s="779"/>
      <c r="B18" s="829" t="str">
        <f t="shared" ca="1" si="0"/>
        <v/>
      </c>
      <c r="C18" s="819"/>
      <c r="D18" s="819"/>
      <c r="E18" s="819"/>
      <c r="F18" s="820"/>
      <c r="G18" s="834" t="str">
        <f t="shared" ca="1" si="1"/>
        <v/>
      </c>
      <c r="H18" s="794" t="str">
        <f t="shared" ca="1" si="2"/>
        <v/>
      </c>
      <c r="I18" s="798" t="str">
        <f t="shared" ca="1" si="3"/>
        <v/>
      </c>
      <c r="J18" s="839" t="str">
        <f t="shared" ca="1" si="4"/>
        <v/>
      </c>
      <c r="K18" s="840"/>
      <c r="L18" s="840"/>
      <c r="M18" s="840"/>
      <c r="N18" s="840"/>
      <c r="O18" s="840"/>
      <c r="P18" s="841"/>
      <c r="Q18" s="844" t="str">
        <f t="shared" ca="1" si="5"/>
        <v/>
      </c>
    </row>
    <row r="19" spans="1:17" ht="23.1" customHeight="1">
      <c r="A19" s="779"/>
      <c r="B19" s="829" t="str">
        <f t="shared" ca="1" si="0"/>
        <v/>
      </c>
      <c r="C19" s="819"/>
      <c r="D19" s="819"/>
      <c r="E19" s="819"/>
      <c r="F19" s="820"/>
      <c r="G19" s="834" t="str">
        <f t="shared" ca="1" si="1"/>
        <v/>
      </c>
      <c r="H19" s="794" t="str">
        <f t="shared" ca="1" si="2"/>
        <v/>
      </c>
      <c r="I19" s="798" t="str">
        <f t="shared" ca="1" si="3"/>
        <v/>
      </c>
      <c r="J19" s="839" t="str">
        <f t="shared" ca="1" si="4"/>
        <v/>
      </c>
      <c r="K19" s="840"/>
      <c r="L19" s="840"/>
      <c r="M19" s="840"/>
      <c r="N19" s="840"/>
      <c r="O19" s="840"/>
      <c r="P19" s="841"/>
      <c r="Q19" s="844" t="str">
        <f t="shared" ca="1" si="5"/>
        <v/>
      </c>
    </row>
    <row r="20" spans="1:17" ht="23.1" customHeight="1">
      <c r="A20" s="779"/>
      <c r="B20" s="829" t="str">
        <f t="shared" ca="1" si="0"/>
        <v/>
      </c>
      <c r="C20" s="819"/>
      <c r="D20" s="819"/>
      <c r="E20" s="819"/>
      <c r="F20" s="820"/>
      <c r="G20" s="834" t="str">
        <f t="shared" ca="1" si="1"/>
        <v/>
      </c>
      <c r="H20" s="794" t="str">
        <f t="shared" ca="1" si="2"/>
        <v/>
      </c>
      <c r="I20" s="798" t="str">
        <f t="shared" ca="1" si="3"/>
        <v/>
      </c>
      <c r="J20" s="839" t="str">
        <f t="shared" ca="1" si="4"/>
        <v/>
      </c>
      <c r="K20" s="840"/>
      <c r="L20" s="840"/>
      <c r="M20" s="840"/>
      <c r="N20" s="840"/>
      <c r="O20" s="840"/>
      <c r="P20" s="841"/>
      <c r="Q20" s="844" t="str">
        <f t="shared" ca="1" si="5"/>
        <v/>
      </c>
    </row>
    <row r="21" spans="1:17" ht="23.1" customHeight="1">
      <c r="A21" s="779"/>
      <c r="B21" s="829" t="str">
        <f t="shared" ca="1" si="0"/>
        <v/>
      </c>
      <c r="C21" s="819"/>
      <c r="D21" s="819"/>
      <c r="E21" s="819"/>
      <c r="F21" s="820"/>
      <c r="G21" s="834" t="str">
        <f t="shared" ca="1" si="1"/>
        <v/>
      </c>
      <c r="H21" s="794" t="str">
        <f t="shared" ca="1" si="2"/>
        <v/>
      </c>
      <c r="I21" s="798" t="str">
        <f t="shared" ca="1" si="3"/>
        <v/>
      </c>
      <c r="J21" s="839" t="str">
        <f t="shared" ca="1" si="4"/>
        <v/>
      </c>
      <c r="K21" s="840"/>
      <c r="L21" s="840"/>
      <c r="M21" s="840"/>
      <c r="N21" s="840"/>
      <c r="O21" s="840"/>
      <c r="P21" s="841"/>
      <c r="Q21" s="844" t="str">
        <f t="shared" ca="1" si="5"/>
        <v/>
      </c>
    </row>
    <row r="22" spans="1:17" ht="23.1" customHeight="1">
      <c r="A22" s="779"/>
      <c r="B22" s="829" t="str">
        <f t="shared" ca="1" si="0"/>
        <v/>
      </c>
      <c r="C22" s="819"/>
      <c r="D22" s="819"/>
      <c r="E22" s="819"/>
      <c r="F22" s="820"/>
      <c r="G22" s="834" t="str">
        <f t="shared" ca="1" si="1"/>
        <v/>
      </c>
      <c r="H22" s="794" t="str">
        <f t="shared" ca="1" si="2"/>
        <v/>
      </c>
      <c r="I22" s="798" t="str">
        <f t="shared" ca="1" si="3"/>
        <v/>
      </c>
      <c r="J22" s="839" t="str">
        <f t="shared" ca="1" si="4"/>
        <v/>
      </c>
      <c r="K22" s="840"/>
      <c r="L22" s="840"/>
      <c r="M22" s="840"/>
      <c r="N22" s="840"/>
      <c r="O22" s="840"/>
      <c r="P22" s="841"/>
      <c r="Q22" s="844" t="str">
        <f t="shared" ca="1" si="5"/>
        <v/>
      </c>
    </row>
    <row r="23" spans="1:17" ht="23.1" customHeight="1">
      <c r="A23" s="779"/>
      <c r="B23" s="829" t="str">
        <f t="shared" ca="1" si="0"/>
        <v/>
      </c>
      <c r="C23" s="819"/>
      <c r="D23" s="819"/>
      <c r="E23" s="819"/>
      <c r="F23" s="820"/>
      <c r="G23" s="834" t="str">
        <f t="shared" ca="1" si="1"/>
        <v/>
      </c>
      <c r="H23" s="794" t="str">
        <f t="shared" ca="1" si="2"/>
        <v/>
      </c>
      <c r="I23" s="798" t="str">
        <f t="shared" ca="1" si="3"/>
        <v/>
      </c>
      <c r="J23" s="839" t="str">
        <f t="shared" ca="1" si="4"/>
        <v/>
      </c>
      <c r="K23" s="840"/>
      <c r="L23" s="840"/>
      <c r="M23" s="840"/>
      <c r="N23" s="840"/>
      <c r="O23" s="840"/>
      <c r="P23" s="841"/>
      <c r="Q23" s="844" t="str">
        <f t="shared" ca="1" si="5"/>
        <v/>
      </c>
    </row>
    <row r="24" spans="1:17" ht="23.1" customHeight="1">
      <c r="A24" s="779"/>
      <c r="B24" s="829" t="str">
        <f t="shared" ca="1" si="0"/>
        <v/>
      </c>
      <c r="C24" s="819"/>
      <c r="D24" s="819"/>
      <c r="E24" s="819"/>
      <c r="F24" s="820"/>
      <c r="G24" s="834" t="str">
        <f t="shared" ca="1" si="1"/>
        <v/>
      </c>
      <c r="H24" s="794" t="str">
        <f t="shared" ca="1" si="2"/>
        <v/>
      </c>
      <c r="I24" s="798" t="str">
        <f t="shared" ca="1" si="3"/>
        <v/>
      </c>
      <c r="J24" s="839" t="str">
        <f t="shared" ca="1" si="4"/>
        <v/>
      </c>
      <c r="K24" s="840"/>
      <c r="L24" s="840"/>
      <c r="M24" s="840"/>
      <c r="N24" s="840"/>
      <c r="O24" s="840"/>
      <c r="P24" s="841"/>
      <c r="Q24" s="844" t="str">
        <f t="shared" ca="1" si="5"/>
        <v/>
      </c>
    </row>
    <row r="25" spans="1:17" ht="23.1" customHeight="1">
      <c r="A25" s="779"/>
      <c r="B25" s="829" t="str">
        <f t="shared" ca="1" si="0"/>
        <v/>
      </c>
      <c r="C25" s="819"/>
      <c r="D25" s="819"/>
      <c r="E25" s="819"/>
      <c r="F25" s="820"/>
      <c r="G25" s="834" t="str">
        <f t="shared" ca="1" si="1"/>
        <v/>
      </c>
      <c r="H25" s="794" t="str">
        <f t="shared" ca="1" si="2"/>
        <v/>
      </c>
      <c r="I25" s="798" t="str">
        <f t="shared" ca="1" si="3"/>
        <v/>
      </c>
      <c r="J25" s="839" t="str">
        <f t="shared" ca="1" si="4"/>
        <v/>
      </c>
      <c r="K25" s="840"/>
      <c r="L25" s="840"/>
      <c r="M25" s="840"/>
      <c r="N25" s="840"/>
      <c r="O25" s="840"/>
      <c r="P25" s="841"/>
      <c r="Q25" s="844" t="str">
        <f t="shared" ca="1" si="5"/>
        <v/>
      </c>
    </row>
    <row r="26" spans="1:17" ht="23.1" customHeight="1">
      <c r="A26" s="779"/>
      <c r="B26" s="829" t="str">
        <f t="shared" ca="1" si="0"/>
        <v/>
      </c>
      <c r="C26" s="819"/>
      <c r="D26" s="819"/>
      <c r="E26" s="819"/>
      <c r="F26" s="820"/>
      <c r="G26" s="834" t="str">
        <f t="shared" ca="1" si="1"/>
        <v/>
      </c>
      <c r="H26" s="794" t="str">
        <f t="shared" ca="1" si="2"/>
        <v/>
      </c>
      <c r="I26" s="798" t="str">
        <f t="shared" ca="1" si="3"/>
        <v/>
      </c>
      <c r="J26" s="839" t="str">
        <f t="shared" ca="1" si="4"/>
        <v/>
      </c>
      <c r="K26" s="840"/>
      <c r="L26" s="840"/>
      <c r="M26" s="840"/>
      <c r="N26" s="840"/>
      <c r="O26" s="840"/>
      <c r="P26" s="841"/>
      <c r="Q26" s="844" t="str">
        <f t="shared" ca="1" si="5"/>
        <v/>
      </c>
    </row>
    <row r="27" spans="1:17" ht="23.1" customHeight="1">
      <c r="A27" s="779"/>
      <c r="B27" s="829" t="str">
        <f t="shared" ca="1" si="0"/>
        <v/>
      </c>
      <c r="C27" s="819"/>
      <c r="D27" s="819"/>
      <c r="E27" s="819"/>
      <c r="F27" s="820"/>
      <c r="G27" s="834" t="str">
        <f t="shared" ca="1" si="1"/>
        <v/>
      </c>
      <c r="H27" s="794" t="str">
        <f t="shared" ca="1" si="2"/>
        <v/>
      </c>
      <c r="I27" s="798" t="str">
        <f t="shared" ca="1" si="3"/>
        <v/>
      </c>
      <c r="J27" s="839" t="str">
        <f t="shared" ca="1" si="4"/>
        <v/>
      </c>
      <c r="K27" s="840"/>
      <c r="L27" s="840"/>
      <c r="M27" s="840"/>
      <c r="N27" s="840"/>
      <c r="O27" s="840"/>
      <c r="P27" s="841"/>
      <c r="Q27" s="844" t="str">
        <f t="shared" ca="1" si="5"/>
        <v/>
      </c>
    </row>
    <row r="28" spans="1:17" ht="23.1" customHeight="1">
      <c r="A28" s="779"/>
      <c r="B28" s="829" t="str">
        <f t="shared" ca="1" si="0"/>
        <v/>
      </c>
      <c r="C28" s="819"/>
      <c r="D28" s="819"/>
      <c r="E28" s="819"/>
      <c r="F28" s="820"/>
      <c r="G28" s="834" t="str">
        <f t="shared" ca="1" si="1"/>
        <v/>
      </c>
      <c r="H28" s="794" t="str">
        <f t="shared" ca="1" si="2"/>
        <v/>
      </c>
      <c r="I28" s="798" t="str">
        <f t="shared" ca="1" si="3"/>
        <v/>
      </c>
      <c r="J28" s="839" t="str">
        <f t="shared" ca="1" si="4"/>
        <v/>
      </c>
      <c r="K28" s="840"/>
      <c r="L28" s="840"/>
      <c r="M28" s="840"/>
      <c r="N28" s="840"/>
      <c r="O28" s="840"/>
      <c r="P28" s="841"/>
      <c r="Q28" s="844" t="str">
        <f t="shared" ca="1" si="5"/>
        <v/>
      </c>
    </row>
    <row r="29" spans="1:17" ht="23.1" customHeight="1">
      <c r="A29" s="779"/>
      <c r="B29" s="829" t="str">
        <f t="shared" ca="1" si="0"/>
        <v/>
      </c>
      <c r="C29" s="819"/>
      <c r="D29" s="819"/>
      <c r="E29" s="819"/>
      <c r="F29" s="820"/>
      <c r="G29" s="834" t="str">
        <f t="shared" ca="1" si="1"/>
        <v/>
      </c>
      <c r="H29" s="794" t="str">
        <f t="shared" ca="1" si="2"/>
        <v/>
      </c>
      <c r="I29" s="798" t="str">
        <f t="shared" ca="1" si="3"/>
        <v/>
      </c>
      <c r="J29" s="839" t="str">
        <f t="shared" ca="1" si="4"/>
        <v/>
      </c>
      <c r="K29" s="840"/>
      <c r="L29" s="840"/>
      <c r="M29" s="840"/>
      <c r="N29" s="840"/>
      <c r="O29" s="840"/>
      <c r="P29" s="841"/>
      <c r="Q29" s="844" t="str">
        <f t="shared" ca="1" si="5"/>
        <v/>
      </c>
    </row>
    <row r="30" spans="1:17" ht="23.1" customHeight="1">
      <c r="A30" s="779"/>
      <c r="B30" s="829" t="str">
        <f t="shared" ca="1" si="0"/>
        <v/>
      </c>
      <c r="C30" s="819"/>
      <c r="D30" s="819"/>
      <c r="E30" s="819"/>
      <c r="F30" s="820"/>
      <c r="G30" s="834" t="str">
        <f t="shared" ca="1" si="1"/>
        <v/>
      </c>
      <c r="H30" s="794" t="str">
        <f t="shared" ca="1" si="2"/>
        <v/>
      </c>
      <c r="I30" s="798" t="str">
        <f t="shared" ca="1" si="3"/>
        <v/>
      </c>
      <c r="J30" s="839" t="str">
        <f t="shared" ca="1" si="4"/>
        <v/>
      </c>
      <c r="K30" s="840"/>
      <c r="L30" s="840"/>
      <c r="M30" s="840"/>
      <c r="N30" s="840"/>
      <c r="O30" s="840"/>
      <c r="P30" s="841"/>
      <c r="Q30" s="844" t="str">
        <f t="shared" ca="1" si="5"/>
        <v/>
      </c>
    </row>
    <row r="31" spans="1:17" ht="23.1" customHeight="1">
      <c r="A31" s="779"/>
      <c r="B31" s="829" t="str">
        <f t="shared" ca="1" si="0"/>
        <v/>
      </c>
      <c r="C31" s="819"/>
      <c r="D31" s="819"/>
      <c r="E31" s="819"/>
      <c r="F31" s="820"/>
      <c r="G31" s="834" t="str">
        <f t="shared" ca="1" si="1"/>
        <v/>
      </c>
      <c r="H31" s="794" t="str">
        <f t="shared" ca="1" si="2"/>
        <v/>
      </c>
      <c r="I31" s="798" t="str">
        <f t="shared" ca="1" si="3"/>
        <v/>
      </c>
      <c r="J31" s="839" t="str">
        <f t="shared" ca="1" si="4"/>
        <v/>
      </c>
      <c r="K31" s="840"/>
      <c r="L31" s="840"/>
      <c r="M31" s="840"/>
      <c r="N31" s="840"/>
      <c r="O31" s="840"/>
      <c r="P31" s="841"/>
      <c r="Q31" s="844" t="str">
        <f t="shared" ca="1" si="5"/>
        <v/>
      </c>
    </row>
    <row r="32" spans="1:17" ht="23.1" customHeight="1">
      <c r="A32" s="779"/>
      <c r="B32" s="829" t="str">
        <f t="shared" ca="1" si="0"/>
        <v/>
      </c>
      <c r="C32" s="819"/>
      <c r="D32" s="819"/>
      <c r="E32" s="819"/>
      <c r="F32" s="820"/>
      <c r="G32" s="834" t="str">
        <f t="shared" ca="1" si="1"/>
        <v/>
      </c>
      <c r="H32" s="794" t="str">
        <f t="shared" ca="1" si="2"/>
        <v/>
      </c>
      <c r="I32" s="798" t="str">
        <f t="shared" ca="1" si="3"/>
        <v/>
      </c>
      <c r="J32" s="839" t="str">
        <f t="shared" ca="1" si="4"/>
        <v/>
      </c>
      <c r="K32" s="840"/>
      <c r="L32" s="840"/>
      <c r="M32" s="840"/>
      <c r="N32" s="840"/>
      <c r="O32" s="840"/>
      <c r="P32" s="841"/>
      <c r="Q32" s="844" t="str">
        <f t="shared" ca="1" si="5"/>
        <v/>
      </c>
    </row>
    <row r="33" spans="1:17" ht="23.1" customHeight="1">
      <c r="A33" s="779"/>
      <c r="B33" s="829" t="str">
        <f t="shared" ca="1" si="0"/>
        <v/>
      </c>
      <c r="C33" s="819"/>
      <c r="D33" s="819"/>
      <c r="E33" s="819"/>
      <c r="F33" s="820"/>
      <c r="G33" s="834" t="str">
        <f t="shared" ca="1" si="1"/>
        <v/>
      </c>
      <c r="H33" s="794" t="str">
        <f t="shared" ca="1" si="2"/>
        <v/>
      </c>
      <c r="I33" s="798" t="str">
        <f t="shared" ca="1" si="3"/>
        <v/>
      </c>
      <c r="J33" s="839" t="str">
        <f t="shared" ca="1" si="4"/>
        <v/>
      </c>
      <c r="K33" s="840"/>
      <c r="L33" s="840"/>
      <c r="M33" s="840"/>
      <c r="N33" s="840"/>
      <c r="O33" s="840"/>
      <c r="P33" s="841"/>
      <c r="Q33" s="844" t="str">
        <f t="shared" ca="1" si="5"/>
        <v/>
      </c>
    </row>
    <row r="34" spans="1:17" ht="23.1" customHeight="1">
      <c r="A34" s="779"/>
      <c r="B34" s="829" t="str">
        <f t="shared" ca="1" si="0"/>
        <v/>
      </c>
      <c r="C34" s="819"/>
      <c r="D34" s="819"/>
      <c r="E34" s="819"/>
      <c r="F34" s="820"/>
      <c r="G34" s="834" t="str">
        <f t="shared" ca="1" si="1"/>
        <v/>
      </c>
      <c r="H34" s="794" t="str">
        <f t="shared" ca="1" si="2"/>
        <v/>
      </c>
      <c r="I34" s="798" t="str">
        <f t="shared" ca="1" si="3"/>
        <v/>
      </c>
      <c r="J34" s="839" t="str">
        <f t="shared" ca="1" si="4"/>
        <v/>
      </c>
      <c r="K34" s="840"/>
      <c r="L34" s="840"/>
      <c r="M34" s="840"/>
      <c r="N34" s="840"/>
      <c r="O34" s="840"/>
      <c r="P34" s="841"/>
      <c r="Q34" s="844" t="str">
        <f t="shared" ca="1" si="5"/>
        <v/>
      </c>
    </row>
    <row r="35" spans="1:17" ht="23.1" customHeight="1">
      <c r="A35" s="779"/>
      <c r="B35" s="829" t="str">
        <f t="shared" ca="1" si="0"/>
        <v/>
      </c>
      <c r="C35" s="819"/>
      <c r="D35" s="819"/>
      <c r="E35" s="819"/>
      <c r="F35" s="820"/>
      <c r="G35" s="834" t="str">
        <f t="shared" ca="1" si="1"/>
        <v/>
      </c>
      <c r="H35" s="794" t="str">
        <f t="shared" ca="1" si="2"/>
        <v/>
      </c>
      <c r="I35" s="798" t="str">
        <f t="shared" ca="1" si="3"/>
        <v/>
      </c>
      <c r="J35" s="839" t="str">
        <f t="shared" ca="1" si="4"/>
        <v/>
      </c>
      <c r="K35" s="840"/>
      <c r="L35" s="840"/>
      <c r="M35" s="840"/>
      <c r="N35" s="840"/>
      <c r="O35" s="840"/>
      <c r="P35" s="841"/>
      <c r="Q35" s="844" t="str">
        <f t="shared" ca="1" si="5"/>
        <v/>
      </c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0">
    <pageSetUpPr fitToPage="1"/>
  </sheetPr>
  <dimension ref="A1:W69"/>
  <sheetViews>
    <sheetView workbookViewId="0">
      <selection activeCell="I14" sqref="I14:M14"/>
    </sheetView>
  </sheetViews>
  <sheetFormatPr defaultRowHeight="13.5"/>
  <cols>
    <col min="1" max="1" width="3.375" style="773" customWidth="1"/>
    <col min="2" max="8" width="2" style="774" customWidth="1"/>
    <col min="9" max="9" width="6.75" style="774" customWidth="1"/>
    <col min="10" max="13" width="10.125" style="774" customWidth="1"/>
    <col min="14" max="15" width="10.125" style="775" customWidth="1"/>
    <col min="16" max="16" width="10.125" style="776" customWidth="1"/>
    <col min="17" max="17" width="7" style="775" bestFit="1" customWidth="1"/>
    <col min="18" max="16384" width="9" style="774" customWidth="1"/>
  </cols>
  <sheetData>
    <row r="1" spans="1:23" ht="23.1" customHeight="1">
      <c r="A1" s="777" t="s">
        <v>191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23" s="775" customFormat="1" ht="23.1" customHeight="1">
      <c r="A2" s="778" t="s">
        <v>94</v>
      </c>
      <c r="B2" s="784" t="s">
        <v>138</v>
      </c>
      <c r="C2" s="265"/>
      <c r="D2" s="265"/>
      <c r="E2" s="265"/>
      <c r="F2" s="265"/>
      <c r="G2" s="265"/>
      <c r="H2" s="790"/>
      <c r="I2" s="784" t="s">
        <v>82</v>
      </c>
      <c r="J2" s="265"/>
      <c r="K2" s="265"/>
      <c r="L2" s="265"/>
      <c r="M2" s="265"/>
      <c r="N2" s="793" t="s">
        <v>143</v>
      </c>
      <c r="O2" s="790"/>
      <c r="P2" s="278" t="s">
        <v>78</v>
      </c>
      <c r="Q2" s="278" t="s">
        <v>23</v>
      </c>
      <c r="R2" s="775"/>
      <c r="S2" s="775"/>
      <c r="T2" s="775"/>
      <c r="U2" s="775"/>
      <c r="V2" s="775"/>
      <c r="W2" s="775"/>
    </row>
    <row r="3" spans="1:23" ht="23.1" customHeight="1">
      <c r="A3" s="779">
        <v>1</v>
      </c>
      <c r="B3" s="839">
        <f t="shared" ref="B3:B37" ca="1" si="0">IF(A3="","",VLOOKUP(A3,実績,22,0))</f>
        <v>45029</v>
      </c>
      <c r="C3" s="840"/>
      <c r="D3" s="840"/>
      <c r="E3" s="840"/>
      <c r="F3" s="840"/>
      <c r="G3" s="840"/>
      <c r="H3" s="841"/>
      <c r="I3" s="829" t="str">
        <f t="shared" ref="I3:I37" ca="1" si="1">IF(A3="","",VLOOKUP(A3,実績,5,0))</f>
        <v>射水市商工会青年部懇談会会費</v>
      </c>
      <c r="J3" s="819"/>
      <c r="K3" s="819"/>
      <c r="L3" s="819"/>
      <c r="M3" s="820"/>
      <c r="N3" s="794" t="str">
        <f t="shared" ref="N3:N37" ca="1" si="2">IF(A3="","",VLOOKUP(A3,実績,6,0))</f>
        <v>会議・懇談会費</v>
      </c>
      <c r="O3" s="846" t="str">
        <f t="shared" ref="O3:O37" ca="1" si="3">IF(A3="","",VLOOKUP(A3,実績,7,0))</f>
        <v>(会議・懇談会費)</v>
      </c>
      <c r="P3" s="798">
        <f t="shared" ref="P3:P37" ca="1" si="4">IF(A3="","",VLOOKUP(A3,実績,20,0))</f>
        <v>5000</v>
      </c>
      <c r="Q3" s="844" t="str">
        <f t="shared" ref="Q3:Q37" ca="1" si="5">IF(P3="","",VLOOKUP(A3,実績,21,0))</f>
        <v>現金</v>
      </c>
      <c r="S3" s="801"/>
      <c r="T3" s="801"/>
      <c r="U3" s="801"/>
      <c r="V3" s="801"/>
      <c r="W3" s="801"/>
    </row>
    <row r="4" spans="1:23" ht="23.1" customHeight="1">
      <c r="A4" s="779">
        <v>2</v>
      </c>
      <c r="B4" s="839">
        <f t="shared" ca="1" si="0"/>
        <v>45054</v>
      </c>
      <c r="C4" s="840"/>
      <c r="D4" s="840"/>
      <c r="E4" s="840"/>
      <c r="F4" s="840"/>
      <c r="G4" s="840"/>
      <c r="H4" s="841"/>
      <c r="I4" s="829" t="str">
        <f t="shared" ca="1" si="1"/>
        <v>名誉市民　田中利之氏ご命日お供物（線香）</v>
      </c>
      <c r="J4" s="819"/>
      <c r="K4" s="819"/>
      <c r="L4" s="819"/>
      <c r="M4" s="820"/>
      <c r="N4" s="794" t="str">
        <f t="shared" ca="1" si="2"/>
        <v>慶弔・見舞費</v>
      </c>
      <c r="O4" s="846" t="str">
        <f t="shared" ca="1" si="3"/>
        <v>(慶弔用供花等)</v>
      </c>
      <c r="P4" s="798">
        <f t="shared" ca="1" si="4"/>
        <v>5500</v>
      </c>
      <c r="Q4" s="844" t="str">
        <f t="shared" ca="1" si="5"/>
        <v>口振</v>
      </c>
    </row>
    <row r="5" spans="1:23" ht="23.1" customHeight="1">
      <c r="A5" s="779">
        <v>3</v>
      </c>
      <c r="B5" s="839">
        <f t="shared" ca="1" si="0"/>
        <v>45082</v>
      </c>
      <c r="C5" s="840"/>
      <c r="D5" s="840"/>
      <c r="E5" s="840"/>
      <c r="F5" s="840"/>
      <c r="G5" s="840"/>
      <c r="H5" s="841"/>
      <c r="I5" s="829" t="str">
        <f t="shared" ca="1" si="1"/>
        <v>東海北陸都市教育長協議会定期総会スタンド花</v>
      </c>
      <c r="J5" s="819"/>
      <c r="K5" s="819"/>
      <c r="L5" s="819"/>
      <c r="M5" s="820"/>
      <c r="N5" s="794" t="str">
        <f t="shared" ca="1" si="2"/>
        <v>慶弔・見舞費</v>
      </c>
      <c r="O5" s="846" t="str">
        <f t="shared" ca="1" si="3"/>
        <v>(慶弔用供花等)</v>
      </c>
      <c r="P5" s="798">
        <f t="shared" ca="1" si="4"/>
        <v>11000</v>
      </c>
      <c r="Q5" s="844" t="str">
        <f t="shared" ca="1" si="5"/>
        <v>口振</v>
      </c>
    </row>
    <row r="6" spans="1:23" ht="23.1" customHeight="1">
      <c r="A6" s="779">
        <v>4</v>
      </c>
      <c r="B6" s="839">
        <f t="shared" ca="1" si="0"/>
        <v>45039</v>
      </c>
      <c r="C6" s="840"/>
      <c r="D6" s="840"/>
      <c r="E6" s="840"/>
      <c r="F6" s="840"/>
      <c r="G6" s="840"/>
      <c r="H6" s="841"/>
      <c r="I6" s="829" t="str">
        <f t="shared" ca="1" si="1"/>
        <v>射水市柔道連盟懇談会会費</v>
      </c>
      <c r="J6" s="819"/>
      <c r="K6" s="819"/>
      <c r="L6" s="819"/>
      <c r="M6" s="820"/>
      <c r="N6" s="794" t="str">
        <f t="shared" ca="1" si="2"/>
        <v>会議・懇談会費</v>
      </c>
      <c r="O6" s="846" t="str">
        <f t="shared" ca="1" si="3"/>
        <v>(会議・懇談会費)</v>
      </c>
      <c r="P6" s="798">
        <f t="shared" ca="1" si="4"/>
        <v>5000</v>
      </c>
      <c r="Q6" s="844" t="str">
        <f t="shared" ca="1" si="5"/>
        <v>現金</v>
      </c>
    </row>
    <row r="7" spans="1:23" ht="23.1" customHeight="1">
      <c r="A7" s="779">
        <v>5</v>
      </c>
      <c r="B7" s="839">
        <f t="shared" ca="1" si="0"/>
        <v>45044</v>
      </c>
      <c r="C7" s="840"/>
      <c r="D7" s="840"/>
      <c r="E7" s="840"/>
      <c r="F7" s="840"/>
      <c r="G7" s="840"/>
      <c r="H7" s="841"/>
      <c r="I7" s="829" t="str">
        <f t="shared" ca="1" si="1"/>
        <v>ハンガリー大使との懇談会会費</v>
      </c>
      <c r="J7" s="819"/>
      <c r="K7" s="819"/>
      <c r="L7" s="819"/>
      <c r="M7" s="820"/>
      <c r="N7" s="794" t="str">
        <f t="shared" ca="1" si="2"/>
        <v>会議・懇談会費</v>
      </c>
      <c r="O7" s="846" t="str">
        <f t="shared" ca="1" si="3"/>
        <v>(会議・懇談会費)</v>
      </c>
      <c r="P7" s="798">
        <f t="shared" ca="1" si="4"/>
        <v>20000</v>
      </c>
      <c r="Q7" s="844" t="str">
        <f t="shared" ca="1" si="5"/>
        <v>現金</v>
      </c>
    </row>
    <row r="8" spans="1:23" ht="23.1" customHeight="1">
      <c r="A8" s="779">
        <v>6</v>
      </c>
      <c r="B8" s="839">
        <f t="shared" ca="1" si="0"/>
        <v>45103</v>
      </c>
      <c r="C8" s="840"/>
      <c r="D8" s="840"/>
      <c r="E8" s="840"/>
      <c r="F8" s="840"/>
      <c r="G8" s="840"/>
      <c r="H8" s="841"/>
      <c r="I8" s="829" t="str">
        <f t="shared" ca="1" si="1"/>
        <v>立川志の輔独演会スタンド花</v>
      </c>
      <c r="J8" s="819"/>
      <c r="K8" s="819"/>
      <c r="L8" s="819"/>
      <c r="M8" s="820"/>
      <c r="N8" s="794" t="str">
        <f t="shared" ca="1" si="2"/>
        <v>慶弔・見舞費</v>
      </c>
      <c r="O8" s="846" t="str">
        <f t="shared" ca="1" si="3"/>
        <v>(慶弔用供花等)</v>
      </c>
      <c r="P8" s="798">
        <f t="shared" ca="1" si="4"/>
        <v>11000</v>
      </c>
      <c r="Q8" s="844" t="str">
        <f t="shared" ca="1" si="5"/>
        <v>口振</v>
      </c>
    </row>
    <row r="9" spans="1:23" ht="23.1" customHeight="1">
      <c r="A9" s="779">
        <v>7</v>
      </c>
      <c r="B9" s="839">
        <f t="shared" ca="1" si="0"/>
        <v>45045</v>
      </c>
      <c r="C9" s="840"/>
      <c r="D9" s="840"/>
      <c r="E9" s="840"/>
      <c r="F9" s="840"/>
      <c r="G9" s="840"/>
      <c r="H9" s="841"/>
      <c r="I9" s="829" t="str">
        <f t="shared" ca="1" si="1"/>
        <v>立川志の輔独演会懇談会会費</v>
      </c>
      <c r="J9" s="819"/>
      <c r="K9" s="819"/>
      <c r="L9" s="819"/>
      <c r="M9" s="820"/>
      <c r="N9" s="794" t="str">
        <f t="shared" ca="1" si="2"/>
        <v>会議・懇談会費</v>
      </c>
      <c r="O9" s="846" t="str">
        <f t="shared" ca="1" si="3"/>
        <v>(会議・懇談会費)</v>
      </c>
      <c r="P9" s="798">
        <f t="shared" ca="1" si="4"/>
        <v>20000</v>
      </c>
      <c r="Q9" s="844" t="str">
        <f t="shared" ca="1" si="5"/>
        <v>現金</v>
      </c>
    </row>
    <row r="10" spans="1:23" ht="23.1" customHeight="1">
      <c r="A10" s="779">
        <v>8</v>
      </c>
      <c r="B10" s="839">
        <f t="shared" ca="1" si="0"/>
        <v>45071</v>
      </c>
      <c r="C10" s="840"/>
      <c r="D10" s="840"/>
      <c r="E10" s="840"/>
      <c r="F10" s="840"/>
      <c r="G10" s="840"/>
      <c r="H10" s="841"/>
      <c r="I10" s="829" t="str">
        <f t="shared" ca="1" si="1"/>
        <v>春の叙勲アレンジ花</v>
      </c>
      <c r="J10" s="819"/>
      <c r="K10" s="819"/>
      <c r="L10" s="819"/>
      <c r="M10" s="820"/>
      <c r="N10" s="794" t="str">
        <f t="shared" ca="1" si="2"/>
        <v>慶弔・見舞費</v>
      </c>
      <c r="O10" s="846" t="str">
        <f t="shared" ca="1" si="3"/>
        <v>(慶弔用供花等)</v>
      </c>
      <c r="P10" s="798">
        <f t="shared" ca="1" si="4"/>
        <v>5000</v>
      </c>
      <c r="Q10" s="844" t="str">
        <f t="shared" ca="1" si="5"/>
        <v>口振</v>
      </c>
    </row>
    <row r="11" spans="1:23" ht="23.1" customHeight="1">
      <c r="A11" s="779">
        <v>9</v>
      </c>
      <c r="B11" s="839">
        <f t="shared" ca="1" si="0"/>
        <v>45046</v>
      </c>
      <c r="C11" s="840"/>
      <c r="D11" s="840"/>
      <c r="E11" s="840"/>
      <c r="F11" s="840"/>
      <c r="G11" s="840"/>
      <c r="H11" s="841"/>
      <c r="I11" s="829" t="str">
        <f t="shared" ca="1" si="1"/>
        <v>ジーコ氏ウエルカムパーティー</v>
      </c>
      <c r="J11" s="819"/>
      <c r="K11" s="819"/>
      <c r="L11" s="819"/>
      <c r="M11" s="820"/>
      <c r="N11" s="794" t="str">
        <f t="shared" ca="1" si="2"/>
        <v>会議・懇談会費</v>
      </c>
      <c r="O11" s="846" t="str">
        <f t="shared" ca="1" si="3"/>
        <v>(会議・懇談会費)</v>
      </c>
      <c r="P11" s="798">
        <f t="shared" ca="1" si="4"/>
        <v>20000</v>
      </c>
      <c r="Q11" s="844" t="str">
        <f t="shared" ca="1" si="5"/>
        <v>現金</v>
      </c>
    </row>
    <row r="12" spans="1:23" ht="23.1" customHeight="1">
      <c r="A12" s="779">
        <v>10</v>
      </c>
      <c r="B12" s="839">
        <f t="shared" ca="1" si="0"/>
        <v>45051</v>
      </c>
      <c r="C12" s="840"/>
      <c r="D12" s="840"/>
      <c r="E12" s="840"/>
      <c r="F12" s="840"/>
      <c r="G12" s="840"/>
      <c r="H12" s="841"/>
      <c r="I12" s="829" t="str">
        <f t="shared" ca="1" si="1"/>
        <v>城端曳山祭交流会会費</v>
      </c>
      <c r="J12" s="819"/>
      <c r="K12" s="819"/>
      <c r="L12" s="819"/>
      <c r="M12" s="820"/>
      <c r="N12" s="794" t="str">
        <f t="shared" ca="1" si="2"/>
        <v>会議・懇談会費</v>
      </c>
      <c r="O12" s="846" t="str">
        <f t="shared" ca="1" si="3"/>
        <v>(会議・懇談会費)</v>
      </c>
      <c r="P12" s="798">
        <f t="shared" ca="1" si="4"/>
        <v>10000</v>
      </c>
      <c r="Q12" s="844" t="str">
        <f t="shared" ca="1" si="5"/>
        <v>現金</v>
      </c>
    </row>
    <row r="13" spans="1:23" ht="23.1" customHeight="1">
      <c r="A13" s="779">
        <v>11</v>
      </c>
      <c r="B13" s="839">
        <f t="shared" ca="1" si="0"/>
        <v>45103</v>
      </c>
      <c r="C13" s="840"/>
      <c r="D13" s="840"/>
      <c r="E13" s="840"/>
      <c r="F13" s="840"/>
      <c r="G13" s="840"/>
      <c r="H13" s="841"/>
      <c r="I13" s="829" t="str">
        <f t="shared" ca="1" si="1"/>
        <v>映画「僕ラー」公開スタンド花</v>
      </c>
      <c r="J13" s="819"/>
      <c r="K13" s="819"/>
      <c r="L13" s="819"/>
      <c r="M13" s="820"/>
      <c r="N13" s="794" t="str">
        <f t="shared" ca="1" si="2"/>
        <v>慶弔・見舞費</v>
      </c>
      <c r="O13" s="846" t="str">
        <f t="shared" ca="1" si="3"/>
        <v>(慶弔用供花等)</v>
      </c>
      <c r="P13" s="798">
        <f t="shared" ca="1" si="4"/>
        <v>11000</v>
      </c>
      <c r="Q13" s="844" t="str">
        <f t="shared" ca="1" si="5"/>
        <v>口振</v>
      </c>
    </row>
    <row r="14" spans="1:23" ht="23.1" customHeight="1">
      <c r="A14" s="779">
        <v>12</v>
      </c>
      <c r="B14" s="839">
        <f t="shared" ca="1" si="0"/>
        <v>45071</v>
      </c>
      <c r="C14" s="840"/>
      <c r="D14" s="840"/>
      <c r="E14" s="840"/>
      <c r="F14" s="840"/>
      <c r="G14" s="840"/>
      <c r="H14" s="841"/>
      <c r="I14" s="829" t="str">
        <f t="shared" ca="1" si="1"/>
        <v>被爆78周年/2023年非核・平和行進原水禁運動激励</v>
      </c>
      <c r="J14" s="819"/>
      <c r="K14" s="819"/>
      <c r="L14" s="819"/>
      <c r="M14" s="820"/>
      <c r="N14" s="794" t="str">
        <f t="shared" ca="1" si="2"/>
        <v>慶弔・見舞費</v>
      </c>
      <c r="O14" s="846" t="str">
        <f t="shared" ca="1" si="3"/>
        <v>(祝儀、寸志、激励）</v>
      </c>
      <c r="P14" s="798">
        <f t="shared" ca="1" si="4"/>
        <v>5000</v>
      </c>
      <c r="Q14" s="844" t="str">
        <f t="shared" ca="1" si="5"/>
        <v>現金</v>
      </c>
    </row>
    <row r="15" spans="1:23" ht="23.1" customHeight="1">
      <c r="A15" s="779">
        <v>13</v>
      </c>
      <c r="B15" s="839">
        <f t="shared" ca="1" si="0"/>
        <v>45103</v>
      </c>
      <c r="C15" s="840"/>
      <c r="D15" s="840"/>
      <c r="E15" s="840"/>
      <c r="F15" s="840"/>
      <c r="G15" s="840"/>
      <c r="H15" s="841"/>
      <c r="I15" s="829" t="str">
        <f t="shared" ca="1" si="1"/>
        <v>北陸信越ブロック商工会議所青年部連合会令和５年度定時総会祝花</v>
      </c>
      <c r="J15" s="819"/>
      <c r="K15" s="819"/>
      <c r="L15" s="819"/>
      <c r="M15" s="820"/>
      <c r="N15" s="794" t="str">
        <f t="shared" ca="1" si="2"/>
        <v>慶弔・見舞費</v>
      </c>
      <c r="O15" s="846" t="str">
        <f t="shared" ca="1" si="3"/>
        <v>(祝儀、寸志、激励）</v>
      </c>
      <c r="P15" s="798">
        <f t="shared" ca="1" si="4"/>
        <v>11000</v>
      </c>
      <c r="Q15" s="844" t="str">
        <f t="shared" ca="1" si="5"/>
        <v>口振</v>
      </c>
    </row>
    <row r="16" spans="1:23" ht="23.1" customHeight="1">
      <c r="A16" s="779">
        <v>14</v>
      </c>
      <c r="B16" s="839">
        <f t="shared" ca="1" si="0"/>
        <v>45076</v>
      </c>
      <c r="C16" s="840"/>
      <c r="D16" s="840"/>
      <c r="E16" s="840"/>
      <c r="F16" s="840"/>
      <c r="G16" s="840"/>
      <c r="H16" s="841"/>
      <c r="I16" s="829" t="str">
        <f t="shared" ca="1" si="1"/>
        <v>射水市地域振興会連合会役員懇談会会費</v>
      </c>
      <c r="J16" s="819"/>
      <c r="K16" s="819"/>
      <c r="L16" s="819"/>
      <c r="M16" s="820"/>
      <c r="N16" s="794" t="str">
        <f t="shared" ca="1" si="2"/>
        <v>会議・懇談会費</v>
      </c>
      <c r="O16" s="846" t="str">
        <f t="shared" ca="1" si="3"/>
        <v>(会議・懇談会費)</v>
      </c>
      <c r="P16" s="798">
        <f t="shared" ca="1" si="4"/>
        <v>14000</v>
      </c>
      <c r="Q16" s="844" t="str">
        <f t="shared" ca="1" si="5"/>
        <v>現金</v>
      </c>
    </row>
    <row r="17" spans="1:17" ht="23.1" customHeight="1">
      <c r="A17" s="779">
        <v>15</v>
      </c>
      <c r="B17" s="839">
        <f t="shared" ca="1" si="0"/>
        <v>45077</v>
      </c>
      <c r="C17" s="840"/>
      <c r="D17" s="840"/>
      <c r="E17" s="840"/>
      <c r="F17" s="840"/>
      <c r="G17" s="840"/>
      <c r="H17" s="841"/>
      <c r="I17" s="829" t="str">
        <f t="shared" ca="1" si="1"/>
        <v>吉川敬固定資産評価審査委員会委員（行政委員）実母ご逝去香典</v>
      </c>
      <c r="J17" s="819"/>
      <c r="K17" s="819"/>
      <c r="L17" s="819"/>
      <c r="M17" s="820"/>
      <c r="N17" s="794" t="str">
        <f t="shared" ca="1" si="2"/>
        <v>慶弔・見舞費</v>
      </c>
      <c r="O17" s="846" t="str">
        <f t="shared" ca="1" si="3"/>
        <v>(香典)</v>
      </c>
      <c r="P17" s="798">
        <f t="shared" ca="1" si="4"/>
        <v>10000</v>
      </c>
      <c r="Q17" s="844" t="str">
        <f t="shared" ca="1" si="5"/>
        <v>現金</v>
      </c>
    </row>
    <row r="18" spans="1:17" ht="23.1" customHeight="1">
      <c r="A18" s="779">
        <v>16</v>
      </c>
      <c r="B18" s="839">
        <f t="shared" ca="1" si="0"/>
        <v>45078</v>
      </c>
      <c r="C18" s="840"/>
      <c r="D18" s="840"/>
      <c r="E18" s="840"/>
      <c r="F18" s="840"/>
      <c r="G18" s="840"/>
      <c r="H18" s="841"/>
      <c r="I18" s="829" t="str">
        <f t="shared" ca="1" si="1"/>
        <v>清流会定例会</v>
      </c>
      <c r="J18" s="819"/>
      <c r="K18" s="819"/>
      <c r="L18" s="819"/>
      <c r="M18" s="820"/>
      <c r="N18" s="794" t="str">
        <f t="shared" ca="1" si="2"/>
        <v>会議・懇談会費</v>
      </c>
      <c r="O18" s="846" t="str">
        <f t="shared" ca="1" si="3"/>
        <v>(会議・懇談会費)</v>
      </c>
      <c r="P18" s="798">
        <f t="shared" ca="1" si="4"/>
        <v>10000</v>
      </c>
      <c r="Q18" s="844" t="str">
        <f t="shared" ca="1" si="5"/>
        <v>現金</v>
      </c>
    </row>
    <row r="19" spans="1:17" ht="23.1" customHeight="1">
      <c r="A19" s="779">
        <v>17</v>
      </c>
      <c r="B19" s="839">
        <f t="shared" ca="1" si="0"/>
        <v>45081</v>
      </c>
      <c r="C19" s="840"/>
      <c r="D19" s="840"/>
      <c r="E19" s="840"/>
      <c r="F19" s="840"/>
      <c r="G19" s="840"/>
      <c r="H19" s="841"/>
      <c r="I19" s="829" t="str">
        <f t="shared" ca="1" si="1"/>
        <v>藤川洋作氏・「出逢」出版記念祝賀会</v>
      </c>
      <c r="J19" s="819"/>
      <c r="K19" s="819"/>
      <c r="L19" s="819"/>
      <c r="M19" s="820"/>
      <c r="N19" s="794" t="str">
        <f t="shared" ca="1" si="2"/>
        <v>会議・懇談会費</v>
      </c>
      <c r="O19" s="846" t="str">
        <f t="shared" ca="1" si="3"/>
        <v>(会議・懇談会費)</v>
      </c>
      <c r="P19" s="798">
        <f t="shared" ca="1" si="4"/>
        <v>10000</v>
      </c>
      <c r="Q19" s="844" t="str">
        <f t="shared" ca="1" si="5"/>
        <v>現金</v>
      </c>
    </row>
    <row r="20" spans="1:17" ht="23.1" customHeight="1">
      <c r="A20" s="779">
        <v>18</v>
      </c>
      <c r="B20" s="839">
        <f t="shared" ca="1" si="0"/>
        <v>45081</v>
      </c>
      <c r="C20" s="840"/>
      <c r="D20" s="840"/>
      <c r="E20" s="840"/>
      <c r="F20" s="840"/>
      <c r="G20" s="840"/>
      <c r="H20" s="841"/>
      <c r="I20" s="829" t="str">
        <f t="shared" ca="1" si="1"/>
        <v>2023年原水爆禁止国民平和大行進激励</v>
      </c>
      <c r="J20" s="819"/>
      <c r="K20" s="819"/>
      <c r="L20" s="819"/>
      <c r="M20" s="820"/>
      <c r="N20" s="794" t="str">
        <f t="shared" ca="1" si="2"/>
        <v>慶弔・見舞費</v>
      </c>
      <c r="O20" s="846" t="str">
        <f t="shared" ca="1" si="3"/>
        <v>(祝儀、寸志、激励）</v>
      </c>
      <c r="P20" s="798">
        <f t="shared" ca="1" si="4"/>
        <v>5000</v>
      </c>
      <c r="Q20" s="844" t="str">
        <f t="shared" ca="1" si="5"/>
        <v>現金</v>
      </c>
    </row>
    <row r="21" spans="1:17" ht="23.1" customHeight="1">
      <c r="A21" s="779">
        <v>19</v>
      </c>
      <c r="B21" s="839">
        <f t="shared" ca="1" si="0"/>
        <v>45083</v>
      </c>
      <c r="C21" s="840"/>
      <c r="D21" s="840"/>
      <c r="E21" s="840"/>
      <c r="F21" s="840"/>
      <c r="G21" s="840"/>
      <c r="H21" s="841"/>
      <c r="I21" s="829" t="str">
        <f t="shared" ca="1" si="1"/>
        <v>東京富山県人会懇親の集い会費</v>
      </c>
      <c r="J21" s="819"/>
      <c r="K21" s="819"/>
      <c r="L21" s="819"/>
      <c r="M21" s="820"/>
      <c r="N21" s="794" t="str">
        <f t="shared" ca="1" si="2"/>
        <v>会議・懇談会費</v>
      </c>
      <c r="O21" s="846" t="str">
        <f t="shared" ca="1" si="3"/>
        <v>(会議・懇談会費)</v>
      </c>
      <c r="P21" s="798">
        <f t="shared" ca="1" si="4"/>
        <v>30000</v>
      </c>
      <c r="Q21" s="844" t="str">
        <f t="shared" ca="1" si="5"/>
        <v>現金</v>
      </c>
    </row>
    <row r="22" spans="1:17" ht="23.1" customHeight="1">
      <c r="A22" s="779">
        <v>20</v>
      </c>
      <c r="B22" s="839">
        <f t="shared" ca="1" si="0"/>
        <v>45084</v>
      </c>
      <c r="C22" s="840"/>
      <c r="D22" s="840"/>
      <c r="E22" s="840"/>
      <c r="F22" s="840"/>
      <c r="G22" s="840"/>
      <c r="H22" s="841"/>
      <c r="I22" s="829" t="str">
        <f t="shared" ca="1" si="1"/>
        <v>全国青年市長会懇談会会費</v>
      </c>
      <c r="J22" s="819"/>
      <c r="K22" s="819"/>
      <c r="L22" s="819"/>
      <c r="M22" s="820"/>
      <c r="N22" s="794" t="str">
        <f t="shared" ca="1" si="2"/>
        <v>会議・懇談会費</v>
      </c>
      <c r="O22" s="846" t="str">
        <f t="shared" ca="1" si="3"/>
        <v>(会議・懇談会費)</v>
      </c>
      <c r="P22" s="798">
        <f t="shared" ca="1" si="4"/>
        <v>8500</v>
      </c>
      <c r="Q22" s="844" t="str">
        <f t="shared" ca="1" si="5"/>
        <v>現金</v>
      </c>
    </row>
    <row r="23" spans="1:17" ht="23.1" customHeight="1">
      <c r="A23" s="779">
        <v>21</v>
      </c>
      <c r="B23" s="839">
        <f t="shared" ca="1" si="0"/>
        <v>45095</v>
      </c>
      <c r="C23" s="840"/>
      <c r="D23" s="840"/>
      <c r="E23" s="840"/>
      <c r="F23" s="840"/>
      <c r="G23" s="840"/>
      <c r="H23" s="841"/>
      <c r="I23" s="829" t="str">
        <f t="shared" ca="1" si="1"/>
        <v>近畿いみず会総会会費</v>
      </c>
      <c r="J23" s="819"/>
      <c r="K23" s="819"/>
      <c r="L23" s="819"/>
      <c r="M23" s="820"/>
      <c r="N23" s="794" t="str">
        <f t="shared" ca="1" si="2"/>
        <v>会議・懇談会費</v>
      </c>
      <c r="O23" s="846" t="str">
        <f t="shared" ca="1" si="3"/>
        <v>(会議・懇談会費)</v>
      </c>
      <c r="P23" s="798">
        <f t="shared" ca="1" si="4"/>
        <v>30000</v>
      </c>
      <c r="Q23" s="844" t="str">
        <f t="shared" ca="1" si="5"/>
        <v>現金</v>
      </c>
    </row>
    <row r="24" spans="1:17" ht="23.1" customHeight="1">
      <c r="A24" s="779">
        <v>22</v>
      </c>
      <c r="B24" s="839">
        <f t="shared" ca="1" si="0"/>
        <v>45107</v>
      </c>
      <c r="C24" s="840"/>
      <c r="D24" s="840"/>
      <c r="E24" s="840"/>
      <c r="F24" s="840"/>
      <c r="G24" s="840"/>
      <c r="H24" s="841"/>
      <c r="I24" s="829" t="str">
        <f t="shared" ca="1" si="1"/>
        <v>近畿いみず会総会（6/18）・東京新湊会総会（6/24）土産</v>
      </c>
      <c r="J24" s="819"/>
      <c r="K24" s="819"/>
      <c r="L24" s="819"/>
      <c r="M24" s="820"/>
      <c r="N24" s="794" t="str">
        <f t="shared" ca="1" si="2"/>
        <v>その他</v>
      </c>
      <c r="O24" s="846">
        <f t="shared" ca="1" si="3"/>
        <v>0</v>
      </c>
      <c r="P24" s="798">
        <f t="shared" ca="1" si="4"/>
        <v>96861</v>
      </c>
      <c r="Q24" s="844" t="str">
        <f t="shared" ca="1" si="5"/>
        <v>口振</v>
      </c>
    </row>
    <row r="25" spans="1:17" ht="23.1" customHeight="1">
      <c r="A25" s="779">
        <v>23</v>
      </c>
      <c r="B25" s="839">
        <f t="shared" ca="1" si="0"/>
        <v>45097</v>
      </c>
      <c r="C25" s="840"/>
      <c r="D25" s="840"/>
      <c r="E25" s="840"/>
      <c r="F25" s="840"/>
      <c r="G25" s="840"/>
      <c r="H25" s="841"/>
      <c r="I25" s="829" t="str">
        <f t="shared" ca="1" si="1"/>
        <v>（公財）日本ハンドボール協会女子日本代表歓迎交流会会費</v>
      </c>
      <c r="J25" s="819"/>
      <c r="K25" s="819"/>
      <c r="L25" s="819"/>
      <c r="M25" s="820"/>
      <c r="N25" s="794" t="str">
        <f t="shared" ca="1" si="2"/>
        <v>会議・懇談会費</v>
      </c>
      <c r="O25" s="846" t="str">
        <f t="shared" ca="1" si="3"/>
        <v>(会議・懇談会費)</v>
      </c>
      <c r="P25" s="798">
        <f t="shared" ca="1" si="4"/>
        <v>8000</v>
      </c>
      <c r="Q25" s="844" t="str">
        <f t="shared" ca="1" si="5"/>
        <v>現金</v>
      </c>
    </row>
    <row r="26" spans="1:17" ht="23.1" customHeight="1">
      <c r="A26" s="779">
        <v>24</v>
      </c>
      <c r="B26" s="839">
        <f t="shared" ca="1" si="0"/>
        <v>45101</v>
      </c>
      <c r="C26" s="840"/>
      <c r="D26" s="840"/>
      <c r="E26" s="840"/>
      <c r="F26" s="840"/>
      <c r="G26" s="840"/>
      <c r="H26" s="841"/>
      <c r="I26" s="829" t="str">
        <f t="shared" ca="1" si="1"/>
        <v>東京新湊会総会</v>
      </c>
      <c r="J26" s="819"/>
      <c r="K26" s="819"/>
      <c r="L26" s="819"/>
      <c r="M26" s="820"/>
      <c r="N26" s="794" t="str">
        <f t="shared" ca="1" si="2"/>
        <v>会議・懇談会費</v>
      </c>
      <c r="O26" s="846" t="str">
        <f t="shared" ca="1" si="3"/>
        <v>(会議・懇談会費)</v>
      </c>
      <c r="P26" s="798">
        <f t="shared" ca="1" si="4"/>
        <v>10000</v>
      </c>
      <c r="Q26" s="844" t="str">
        <f t="shared" ca="1" si="5"/>
        <v>現金</v>
      </c>
    </row>
    <row r="27" spans="1:17" ht="23.1" customHeight="1">
      <c r="A27" s="779">
        <v>25</v>
      </c>
      <c r="B27" s="839">
        <f t="shared" ca="1" si="0"/>
        <v>45139</v>
      </c>
      <c r="C27" s="840"/>
      <c r="D27" s="840"/>
      <c r="E27" s="840"/>
      <c r="F27" s="840"/>
      <c r="G27" s="840"/>
      <c r="H27" s="841"/>
      <c r="I27" s="829" t="str">
        <f t="shared" ca="1" si="1"/>
        <v>射水市管工事業協同組合創立50周年記念祝賀会祝花</v>
      </c>
      <c r="J27" s="819"/>
      <c r="K27" s="819"/>
      <c r="L27" s="819"/>
      <c r="M27" s="820"/>
      <c r="N27" s="794" t="str">
        <f t="shared" ca="1" si="2"/>
        <v>慶弔・見舞費</v>
      </c>
      <c r="O27" s="846" t="str">
        <f t="shared" ca="1" si="3"/>
        <v>(慶弔用供花等)</v>
      </c>
      <c r="P27" s="798">
        <f t="shared" ca="1" si="4"/>
        <v>11000</v>
      </c>
      <c r="Q27" s="844" t="str">
        <f t="shared" ca="1" si="5"/>
        <v>口振</v>
      </c>
    </row>
    <row r="28" spans="1:17" ht="23.1" customHeight="1">
      <c r="A28" s="779">
        <v>26</v>
      </c>
      <c r="B28" s="839">
        <f t="shared" ca="1" si="0"/>
        <v>45138</v>
      </c>
      <c r="C28" s="840"/>
      <c r="D28" s="840"/>
      <c r="E28" s="840"/>
      <c r="F28" s="840"/>
      <c r="G28" s="840"/>
      <c r="H28" s="841"/>
      <c r="I28" s="829" t="str">
        <f t="shared" ca="1" si="1"/>
        <v>剣淵町教育委員会との懇談会</v>
      </c>
      <c r="J28" s="819"/>
      <c r="K28" s="819"/>
      <c r="L28" s="819"/>
      <c r="M28" s="820"/>
      <c r="N28" s="794" t="str">
        <f t="shared" ca="1" si="2"/>
        <v>会議・懇談会費</v>
      </c>
      <c r="O28" s="846" t="str">
        <f t="shared" ca="1" si="3"/>
        <v>(会議・懇談会費)</v>
      </c>
      <c r="P28" s="798">
        <f t="shared" ca="1" si="4"/>
        <v>26150</v>
      </c>
      <c r="Q28" s="844" t="str">
        <f t="shared" ca="1" si="5"/>
        <v>口振</v>
      </c>
    </row>
    <row r="29" spans="1:17" ht="23.1" customHeight="1">
      <c r="A29" s="779">
        <v>27</v>
      </c>
      <c r="B29" s="839">
        <f t="shared" ca="1" si="0"/>
        <v>45153</v>
      </c>
      <c r="C29" s="840"/>
      <c r="D29" s="840"/>
      <c r="E29" s="840"/>
      <c r="F29" s="840"/>
      <c r="G29" s="840"/>
      <c r="H29" s="841"/>
      <c r="I29" s="829" t="str">
        <f t="shared" ca="1" si="1"/>
        <v>松岡昌一氏瑞宝単光章受賞祝賀会祝花</v>
      </c>
      <c r="J29" s="819"/>
      <c r="K29" s="819"/>
      <c r="L29" s="819"/>
      <c r="M29" s="820"/>
      <c r="N29" s="794" t="str">
        <f t="shared" ca="1" si="2"/>
        <v>慶弔・見舞費</v>
      </c>
      <c r="O29" s="846" t="str">
        <f t="shared" ca="1" si="3"/>
        <v>(慶弔用供花等)</v>
      </c>
      <c r="P29" s="798">
        <f t="shared" ca="1" si="4"/>
        <v>11000</v>
      </c>
      <c r="Q29" s="844" t="str">
        <f t="shared" ca="1" si="5"/>
        <v>口振</v>
      </c>
    </row>
    <row r="30" spans="1:17" ht="23.1" customHeight="1">
      <c r="A30" s="779">
        <v>28</v>
      </c>
      <c r="B30" s="839">
        <f t="shared" ca="1" si="0"/>
        <v>45122</v>
      </c>
      <c r="C30" s="840"/>
      <c r="D30" s="840"/>
      <c r="E30" s="840"/>
      <c r="F30" s="840"/>
      <c r="G30" s="840"/>
      <c r="H30" s="841"/>
      <c r="I30" s="829" t="str">
        <f t="shared" ca="1" si="1"/>
        <v>松岡昌一氏瑞宝単光章受賞祝賀会会費</v>
      </c>
      <c r="J30" s="819"/>
      <c r="K30" s="819"/>
      <c r="L30" s="819"/>
      <c r="M30" s="820"/>
      <c r="N30" s="794" t="str">
        <f t="shared" ca="1" si="2"/>
        <v>会議・懇談会費</v>
      </c>
      <c r="O30" s="846" t="str">
        <f t="shared" ca="1" si="3"/>
        <v>(会議・懇談会費)</v>
      </c>
      <c r="P30" s="798">
        <f t="shared" ca="1" si="4"/>
        <v>10000</v>
      </c>
      <c r="Q30" s="844" t="str">
        <f t="shared" ca="1" si="5"/>
        <v>現金</v>
      </c>
    </row>
    <row r="31" spans="1:17" ht="23.1" customHeight="1">
      <c r="A31" s="779">
        <v>29</v>
      </c>
      <c r="B31" s="839">
        <f t="shared" ca="1" si="0"/>
        <v>45124</v>
      </c>
      <c r="C31" s="840"/>
      <c r="D31" s="840"/>
      <c r="E31" s="840"/>
      <c r="F31" s="840"/>
      <c r="G31" s="840"/>
      <c r="H31" s="841"/>
      <c r="I31" s="829" t="str">
        <f t="shared" ca="1" si="1"/>
        <v>山本徹氏（富山県議会議長）全国都道府県議会議長会会長就任祝賀会会費</v>
      </c>
      <c r="J31" s="819"/>
      <c r="K31" s="819"/>
      <c r="L31" s="819"/>
      <c r="M31" s="820"/>
      <c r="N31" s="794" t="str">
        <f t="shared" ca="1" si="2"/>
        <v>会議・懇談会費</v>
      </c>
      <c r="O31" s="846" t="str">
        <f t="shared" ca="1" si="3"/>
        <v>(会議・懇談会費)</v>
      </c>
      <c r="P31" s="798">
        <f t="shared" ca="1" si="4"/>
        <v>15000</v>
      </c>
      <c r="Q31" s="844" t="str">
        <f t="shared" ca="1" si="5"/>
        <v>現金</v>
      </c>
    </row>
    <row r="32" spans="1:17" ht="23.1" customHeight="1">
      <c r="A32" s="779">
        <v>30</v>
      </c>
      <c r="B32" s="839">
        <f t="shared" ca="1" si="0"/>
        <v>45125</v>
      </c>
      <c r="C32" s="840"/>
      <c r="D32" s="840"/>
      <c r="E32" s="840"/>
      <c r="F32" s="840"/>
      <c r="G32" s="840"/>
      <c r="H32" s="841"/>
      <c r="I32" s="829" t="str">
        <f t="shared" ca="1" si="1"/>
        <v>山本徹氏（富山県議会議長）全国都道府県議会議長会会長就任祝賀会会費戻入　※開催中止のため</v>
      </c>
      <c r="J32" s="819"/>
      <c r="K32" s="819"/>
      <c r="L32" s="819"/>
      <c r="M32" s="820"/>
      <c r="N32" s="794" t="str">
        <f t="shared" ca="1" si="2"/>
        <v>会議・懇談会費</v>
      </c>
      <c r="O32" s="846" t="str">
        <f t="shared" ca="1" si="3"/>
        <v>(会議・懇談会費)</v>
      </c>
      <c r="P32" s="798">
        <f t="shared" ca="1" si="4"/>
        <v>-15000</v>
      </c>
      <c r="Q32" s="844" t="str">
        <f t="shared" ca="1" si="5"/>
        <v>現金</v>
      </c>
    </row>
    <row r="33" spans="1:17" ht="23.1" customHeight="1">
      <c r="A33" s="779">
        <v>31</v>
      </c>
      <c r="B33" s="839">
        <f t="shared" ca="1" si="0"/>
        <v>45127</v>
      </c>
      <c r="C33" s="840"/>
      <c r="D33" s="840"/>
      <c r="E33" s="840"/>
      <c r="F33" s="840"/>
      <c r="G33" s="840"/>
      <c r="H33" s="841"/>
      <c r="I33" s="829" t="str">
        <f t="shared" ca="1" si="1"/>
        <v>台北市訪問（9月）用　記念品（富山木象嵌）</v>
      </c>
      <c r="J33" s="819"/>
      <c r="K33" s="819"/>
      <c r="L33" s="819"/>
      <c r="M33" s="820"/>
      <c r="N33" s="794" t="str">
        <f t="shared" ca="1" si="2"/>
        <v>その他</v>
      </c>
      <c r="O33" s="846">
        <f t="shared" ca="1" si="3"/>
        <v>0</v>
      </c>
      <c r="P33" s="798">
        <f t="shared" ca="1" si="4"/>
        <v>22000</v>
      </c>
      <c r="Q33" s="844" t="str">
        <f t="shared" ca="1" si="5"/>
        <v>口振</v>
      </c>
    </row>
    <row r="34" spans="1:17" ht="23.1" customHeight="1">
      <c r="A34" s="857"/>
      <c r="B34" s="839" t="str">
        <f t="shared" ca="1" si="0"/>
        <v/>
      </c>
      <c r="C34" s="840"/>
      <c r="D34" s="840"/>
      <c r="E34" s="840"/>
      <c r="F34" s="840"/>
      <c r="G34" s="840"/>
      <c r="H34" s="841"/>
      <c r="I34" s="829" t="str">
        <f t="shared" ca="1" si="1"/>
        <v/>
      </c>
      <c r="J34" s="819"/>
      <c r="K34" s="819"/>
      <c r="L34" s="819"/>
      <c r="M34" s="820"/>
      <c r="N34" s="794" t="str">
        <f t="shared" ca="1" si="2"/>
        <v/>
      </c>
      <c r="O34" s="846" t="str">
        <f t="shared" ca="1" si="3"/>
        <v/>
      </c>
      <c r="P34" s="798" t="str">
        <f t="shared" ca="1" si="4"/>
        <v/>
      </c>
      <c r="Q34" s="844" t="str">
        <f t="shared" ca="1" si="5"/>
        <v/>
      </c>
    </row>
    <row r="35" spans="1:17" ht="23.1" customHeight="1">
      <c r="A35" s="857"/>
      <c r="B35" s="839" t="str">
        <f t="shared" ca="1" si="0"/>
        <v/>
      </c>
      <c r="C35" s="840"/>
      <c r="D35" s="840"/>
      <c r="E35" s="840"/>
      <c r="F35" s="840"/>
      <c r="G35" s="840"/>
      <c r="H35" s="841"/>
      <c r="I35" s="829" t="str">
        <f t="shared" ca="1" si="1"/>
        <v/>
      </c>
      <c r="J35" s="819"/>
      <c r="K35" s="819"/>
      <c r="L35" s="819"/>
      <c r="M35" s="820"/>
      <c r="N35" s="794" t="str">
        <f t="shared" ca="1" si="2"/>
        <v/>
      </c>
      <c r="O35" s="846" t="str">
        <f t="shared" ca="1" si="3"/>
        <v/>
      </c>
      <c r="P35" s="798" t="str">
        <f t="shared" ca="1" si="4"/>
        <v/>
      </c>
      <c r="Q35" s="844" t="str">
        <f t="shared" ca="1" si="5"/>
        <v/>
      </c>
    </row>
    <row r="36" spans="1:17" ht="23.1" customHeight="1">
      <c r="A36" s="857"/>
      <c r="B36" s="839" t="str">
        <f t="shared" ca="1" si="0"/>
        <v/>
      </c>
      <c r="C36" s="840"/>
      <c r="D36" s="840"/>
      <c r="E36" s="840"/>
      <c r="F36" s="840"/>
      <c r="G36" s="840"/>
      <c r="H36" s="841"/>
      <c r="I36" s="829" t="str">
        <f t="shared" ca="1" si="1"/>
        <v/>
      </c>
      <c r="J36" s="819"/>
      <c r="K36" s="819"/>
      <c r="L36" s="819"/>
      <c r="M36" s="820"/>
      <c r="N36" s="794" t="str">
        <f t="shared" ca="1" si="2"/>
        <v/>
      </c>
      <c r="O36" s="846" t="str">
        <f t="shared" ca="1" si="3"/>
        <v/>
      </c>
      <c r="P36" s="798" t="str">
        <f t="shared" ca="1" si="4"/>
        <v/>
      </c>
      <c r="Q36" s="844" t="str">
        <f t="shared" ca="1" si="5"/>
        <v/>
      </c>
    </row>
    <row r="37" spans="1:17" ht="23.1" customHeight="1">
      <c r="A37" s="779"/>
      <c r="B37" s="839" t="str">
        <f t="shared" ca="1" si="0"/>
        <v/>
      </c>
      <c r="C37" s="840"/>
      <c r="D37" s="840"/>
      <c r="E37" s="840"/>
      <c r="F37" s="840"/>
      <c r="G37" s="840"/>
      <c r="H37" s="841"/>
      <c r="I37" s="829" t="str">
        <f t="shared" ca="1" si="1"/>
        <v/>
      </c>
      <c r="J37" s="819"/>
      <c r="K37" s="819"/>
      <c r="L37" s="819"/>
      <c r="M37" s="820"/>
      <c r="N37" s="794" t="str">
        <f t="shared" ca="1" si="2"/>
        <v/>
      </c>
      <c r="O37" s="846" t="str">
        <f t="shared" ca="1" si="3"/>
        <v/>
      </c>
      <c r="P37" s="798" t="str">
        <f t="shared" ca="1" si="4"/>
        <v/>
      </c>
      <c r="Q37" s="844" t="str">
        <f t="shared" ca="1" si="5"/>
        <v/>
      </c>
    </row>
    <row r="38" spans="1:17" ht="20.100000000000001" customHeight="1">
      <c r="A38" s="858"/>
      <c r="B38" s="859" t="s">
        <v>37</v>
      </c>
      <c r="C38" s="859"/>
      <c r="D38" s="859"/>
      <c r="E38" s="859"/>
      <c r="F38" s="859"/>
      <c r="G38" s="859"/>
      <c r="H38" s="859"/>
      <c r="I38" s="859"/>
      <c r="J38" s="859"/>
      <c r="K38" s="859"/>
      <c r="L38" s="859"/>
      <c r="M38" s="859"/>
      <c r="N38" s="859"/>
      <c r="O38" s="859"/>
      <c r="P38" s="799">
        <f ca="1">SUM(P3:P37)</f>
        <v>452011</v>
      </c>
      <c r="Q38" s="860"/>
    </row>
    <row r="39" spans="1:17" ht="20.100000000000001" customHeight="1">
      <c r="A39" s="781"/>
      <c r="B39" s="781"/>
      <c r="C39" s="781"/>
      <c r="D39" s="781"/>
      <c r="E39" s="781"/>
      <c r="F39" s="781"/>
      <c r="G39" s="781"/>
      <c r="H39" s="781"/>
      <c r="I39" s="781"/>
      <c r="J39" s="781"/>
      <c r="K39" s="781"/>
      <c r="L39" s="781"/>
      <c r="M39" s="781"/>
      <c r="N39" s="781"/>
      <c r="O39" s="781"/>
      <c r="P39" s="800"/>
      <c r="Q39" s="845"/>
    </row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spans="2:23" ht="20.100000000000001" customHeight="1"/>
    <row r="50" spans="2:23" ht="20.100000000000001" customHeight="1"/>
    <row r="51" spans="2:23" s="773" customFormat="1" ht="20.100000000000001" customHeight="1"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5"/>
      <c r="O51" s="775"/>
      <c r="P51" s="776"/>
      <c r="Q51" s="775"/>
      <c r="R51" s="774"/>
      <c r="S51" s="774"/>
      <c r="T51" s="774"/>
      <c r="U51" s="774"/>
      <c r="V51" s="774"/>
      <c r="W51" s="774"/>
    </row>
    <row r="52" spans="2:23" s="773" customFormat="1" ht="20.100000000000001" customHeight="1"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5"/>
      <c r="O52" s="775"/>
      <c r="P52" s="776"/>
      <c r="Q52" s="775"/>
      <c r="R52" s="774"/>
      <c r="S52" s="774"/>
      <c r="T52" s="774"/>
      <c r="U52" s="774"/>
      <c r="V52" s="774"/>
      <c r="W52" s="774"/>
    </row>
    <row r="53" spans="2:23" s="773" customFormat="1" ht="20.100000000000001" customHeight="1"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5"/>
      <c r="O53" s="775"/>
      <c r="P53" s="776"/>
      <c r="Q53" s="775"/>
      <c r="R53" s="774"/>
      <c r="S53" s="774"/>
      <c r="T53" s="774"/>
      <c r="U53" s="774"/>
      <c r="V53" s="774"/>
      <c r="W53" s="774"/>
    </row>
    <row r="54" spans="2:23" s="773" customFormat="1" ht="20.100000000000001" customHeight="1"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5"/>
      <c r="O54" s="775"/>
      <c r="P54" s="776"/>
      <c r="Q54" s="775"/>
      <c r="R54" s="774"/>
      <c r="S54" s="774"/>
      <c r="T54" s="774"/>
      <c r="U54" s="774"/>
      <c r="V54" s="774"/>
      <c r="W54" s="774"/>
    </row>
    <row r="55" spans="2:23" s="773" customFormat="1" ht="20.100000000000001" customHeight="1"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5"/>
      <c r="O55" s="775"/>
      <c r="P55" s="776"/>
      <c r="Q55" s="775"/>
      <c r="R55" s="774"/>
      <c r="S55" s="774"/>
      <c r="T55" s="774"/>
      <c r="U55" s="774"/>
      <c r="V55" s="774"/>
      <c r="W55" s="774"/>
    </row>
    <row r="56" spans="2:23" s="773" customFormat="1" ht="20.100000000000001" customHeight="1"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5"/>
      <c r="O56" s="775"/>
      <c r="P56" s="776"/>
      <c r="Q56" s="775"/>
      <c r="R56" s="774"/>
      <c r="S56" s="774"/>
      <c r="T56" s="774"/>
      <c r="U56" s="774"/>
      <c r="V56" s="774"/>
      <c r="W56" s="774"/>
    </row>
    <row r="57" spans="2:23" s="773" customFormat="1" ht="20.100000000000001" customHeight="1"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5"/>
      <c r="O57" s="775"/>
      <c r="P57" s="776"/>
      <c r="Q57" s="775"/>
      <c r="R57" s="774"/>
      <c r="S57" s="774"/>
      <c r="T57" s="774"/>
      <c r="U57" s="774"/>
      <c r="V57" s="774"/>
      <c r="W57" s="774"/>
    </row>
    <row r="58" spans="2:23" s="773" customFormat="1" ht="20.100000000000001" customHeight="1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5"/>
      <c r="O58" s="775"/>
      <c r="P58" s="776"/>
      <c r="Q58" s="775"/>
      <c r="R58" s="774"/>
      <c r="S58" s="774"/>
      <c r="T58" s="774"/>
      <c r="U58" s="774"/>
      <c r="V58" s="774"/>
      <c r="W58" s="774"/>
    </row>
    <row r="59" spans="2:23" s="773" customFormat="1" ht="20.100000000000001" customHeight="1"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5"/>
      <c r="O59" s="775"/>
      <c r="P59" s="776"/>
      <c r="Q59" s="775"/>
      <c r="R59" s="774"/>
      <c r="S59" s="774"/>
      <c r="T59" s="774"/>
      <c r="U59" s="774"/>
      <c r="V59" s="774"/>
      <c r="W59" s="774"/>
    </row>
    <row r="60" spans="2:23" s="773" customFormat="1" ht="20.100000000000001" customHeight="1"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5"/>
      <c r="O60" s="775"/>
      <c r="P60" s="776"/>
      <c r="Q60" s="775"/>
      <c r="R60" s="774"/>
      <c r="S60" s="774"/>
      <c r="T60" s="774"/>
      <c r="U60" s="774"/>
      <c r="V60" s="774"/>
      <c r="W60" s="774"/>
    </row>
    <row r="61" spans="2:23" s="773" customFormat="1" ht="20.100000000000001" customHeight="1"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5"/>
      <c r="O61" s="775"/>
      <c r="P61" s="776"/>
      <c r="Q61" s="775"/>
      <c r="R61" s="774"/>
      <c r="S61" s="774"/>
      <c r="T61" s="774"/>
      <c r="U61" s="774"/>
      <c r="V61" s="774"/>
      <c r="W61" s="774"/>
    </row>
    <row r="62" spans="2:23" s="773" customFormat="1" ht="20.100000000000001" customHeight="1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5"/>
      <c r="O62" s="775"/>
      <c r="P62" s="776"/>
      <c r="Q62" s="775"/>
      <c r="R62" s="774"/>
      <c r="S62" s="774"/>
      <c r="T62" s="774"/>
      <c r="U62" s="774"/>
      <c r="V62" s="774"/>
      <c r="W62" s="774"/>
    </row>
    <row r="63" spans="2:23" s="773" customFormat="1" ht="20.100000000000001" customHeight="1"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5"/>
      <c r="O63" s="775"/>
      <c r="P63" s="776"/>
      <c r="Q63" s="775"/>
      <c r="R63" s="774"/>
      <c r="S63" s="774"/>
      <c r="T63" s="774"/>
      <c r="U63" s="774"/>
      <c r="V63" s="774"/>
      <c r="W63" s="774"/>
    </row>
    <row r="64" spans="2:23" s="773" customFormat="1" ht="20.100000000000001" customHeight="1"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5"/>
      <c r="O64" s="775"/>
      <c r="P64" s="776"/>
      <c r="Q64" s="775"/>
      <c r="R64" s="774"/>
      <c r="S64" s="774"/>
      <c r="T64" s="774"/>
      <c r="U64" s="774"/>
      <c r="V64" s="774"/>
      <c r="W64" s="774"/>
    </row>
    <row r="65" spans="2:23" s="773" customFormat="1" ht="20.100000000000001" customHeight="1"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5"/>
      <c r="O65" s="775"/>
      <c r="P65" s="776"/>
      <c r="Q65" s="775"/>
      <c r="R65" s="774"/>
      <c r="S65" s="774"/>
      <c r="T65" s="774"/>
      <c r="U65" s="774"/>
      <c r="V65" s="774"/>
      <c r="W65" s="774"/>
    </row>
    <row r="66" spans="2:23" s="773" customFormat="1" ht="20.100000000000001" customHeight="1"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5"/>
      <c r="O66" s="775"/>
      <c r="P66" s="776"/>
      <c r="Q66" s="775"/>
      <c r="R66" s="774"/>
      <c r="S66" s="774"/>
      <c r="T66" s="774"/>
      <c r="U66" s="774"/>
      <c r="V66" s="774"/>
      <c r="W66" s="774"/>
    </row>
    <row r="67" spans="2:23" s="773" customFormat="1" ht="20.100000000000001" customHeight="1"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5"/>
      <c r="O67" s="775"/>
      <c r="P67" s="776"/>
      <c r="Q67" s="775"/>
      <c r="R67" s="774"/>
      <c r="S67" s="774"/>
      <c r="T67" s="774"/>
      <c r="U67" s="774"/>
      <c r="V67" s="774"/>
      <c r="W67" s="774"/>
    </row>
    <row r="68" spans="2:23" s="773" customFormat="1" ht="20.100000000000001" customHeight="1"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5"/>
      <c r="O68" s="775"/>
      <c r="P68" s="776"/>
      <c r="Q68" s="775"/>
      <c r="R68" s="774"/>
      <c r="S68" s="774"/>
      <c r="T68" s="774"/>
      <c r="U68" s="774"/>
      <c r="V68" s="774"/>
      <c r="W68" s="774"/>
    </row>
    <row r="69" spans="2:23" s="773" customFormat="1" ht="20.100000000000001" customHeight="1"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5"/>
      <c r="O69" s="775"/>
      <c r="P69" s="776"/>
      <c r="Q69" s="775"/>
      <c r="R69" s="774"/>
      <c r="S69" s="774"/>
      <c r="T69" s="774"/>
      <c r="U69" s="774"/>
      <c r="V69" s="774"/>
      <c r="W69" s="774"/>
    </row>
  </sheetData>
  <mergeCells count="76">
    <mergeCell ref="A1:Q1"/>
    <mergeCell ref="B2:H2"/>
    <mergeCell ref="I2:M2"/>
    <mergeCell ref="N2:O2"/>
    <mergeCell ref="B3:H3"/>
    <mergeCell ref="I3:M3"/>
    <mergeCell ref="S3:W3"/>
    <mergeCell ref="B4:H4"/>
    <mergeCell ref="I4:M4"/>
    <mergeCell ref="B5:H5"/>
    <mergeCell ref="I5:M5"/>
    <mergeCell ref="B6:H6"/>
    <mergeCell ref="I6:M6"/>
    <mergeCell ref="B7:H7"/>
    <mergeCell ref="I7:M7"/>
    <mergeCell ref="B8:H8"/>
    <mergeCell ref="I8:M8"/>
    <mergeCell ref="B9:H9"/>
    <mergeCell ref="I9:M9"/>
    <mergeCell ref="B10:H10"/>
    <mergeCell ref="I10:M10"/>
    <mergeCell ref="B11:H11"/>
    <mergeCell ref="I11:M11"/>
    <mergeCell ref="B12:H12"/>
    <mergeCell ref="I12:M12"/>
    <mergeCell ref="B13:H13"/>
    <mergeCell ref="I13:M13"/>
    <mergeCell ref="B14:H14"/>
    <mergeCell ref="I14:M14"/>
    <mergeCell ref="B15:H15"/>
    <mergeCell ref="I15:M15"/>
    <mergeCell ref="B16:H16"/>
    <mergeCell ref="I16:M16"/>
    <mergeCell ref="B17:H17"/>
    <mergeCell ref="I17:M17"/>
    <mergeCell ref="B18:H18"/>
    <mergeCell ref="I18:M18"/>
    <mergeCell ref="B19:H19"/>
    <mergeCell ref="I19:M19"/>
    <mergeCell ref="B20:H20"/>
    <mergeCell ref="I20:M20"/>
    <mergeCell ref="B21:H21"/>
    <mergeCell ref="I21:M21"/>
    <mergeCell ref="B22:H22"/>
    <mergeCell ref="I22:M22"/>
    <mergeCell ref="B23:H23"/>
    <mergeCell ref="I23:M23"/>
    <mergeCell ref="B24:H24"/>
    <mergeCell ref="I24:M24"/>
    <mergeCell ref="B25:H25"/>
    <mergeCell ref="I25:M25"/>
    <mergeCell ref="B26:H26"/>
    <mergeCell ref="I26:M26"/>
    <mergeCell ref="B27:H27"/>
    <mergeCell ref="I27:M27"/>
    <mergeCell ref="B28:H28"/>
    <mergeCell ref="I28:M28"/>
    <mergeCell ref="B29:H29"/>
    <mergeCell ref="I29:M29"/>
    <mergeCell ref="B30:H30"/>
    <mergeCell ref="I30:M30"/>
    <mergeCell ref="B31:H31"/>
    <mergeCell ref="I31:M31"/>
    <mergeCell ref="B32:H32"/>
    <mergeCell ref="I32:M32"/>
    <mergeCell ref="B33:H33"/>
    <mergeCell ref="I33:M33"/>
    <mergeCell ref="B34:H34"/>
    <mergeCell ref="I34:M34"/>
    <mergeCell ref="B35:H35"/>
    <mergeCell ref="I35:M35"/>
    <mergeCell ref="B36:H36"/>
    <mergeCell ref="I36:M36"/>
    <mergeCell ref="B37:H37"/>
    <mergeCell ref="I37:M37"/>
    <mergeCell ref="B38:O38"/>
  </mergeCells>
  <phoneticPr fontId="1"/>
  <pageMargins left="0.19685039370078741" right="0.19685039370078741" top="0.39370078740157483" bottom="0.19685039370078741" header="0.51181102362204722" footer="0.51181102362204722"/>
  <pageSetup paperSize="9" scale="99" fitToWidth="1" fitToHeight="1" orientation="portrait" usePrinterDefaults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70"/>
  <sheetViews>
    <sheetView topLeftCell="A4" workbookViewId="0">
      <selection activeCell="I14" sqref="I14:M14"/>
    </sheetView>
  </sheetViews>
  <sheetFormatPr defaultRowHeight="13.2"/>
  <cols>
    <col min="1" max="1" width="3.375" style="773" customWidth="1"/>
    <col min="2" max="8" width="2" style="774" customWidth="1"/>
    <col min="9" max="9" width="6.75" style="774" customWidth="1"/>
    <col min="10" max="13" width="10.125" style="774" customWidth="1"/>
    <col min="14" max="15" width="10.125" style="775" customWidth="1"/>
    <col min="16" max="16" width="10.125" style="776" customWidth="1"/>
    <col min="17" max="17" width="7" style="775" bestFit="1" customWidth="1"/>
    <col min="18" max="16384" width="9" style="774" customWidth="1"/>
  </cols>
  <sheetData>
    <row r="1" spans="1:23" ht="23.1" customHeight="1">
      <c r="A1" s="777" t="s">
        <v>211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23" s="775" customFormat="1" ht="23.1" customHeight="1">
      <c r="A2" s="778" t="s">
        <v>94</v>
      </c>
      <c r="B2" s="784" t="s">
        <v>138</v>
      </c>
      <c r="C2" s="265"/>
      <c r="D2" s="265"/>
      <c r="E2" s="265"/>
      <c r="F2" s="265"/>
      <c r="G2" s="265"/>
      <c r="H2" s="790"/>
      <c r="I2" s="784" t="s">
        <v>82</v>
      </c>
      <c r="J2" s="265"/>
      <c r="K2" s="265"/>
      <c r="L2" s="265"/>
      <c r="M2" s="265"/>
      <c r="N2" s="793" t="s">
        <v>143</v>
      </c>
      <c r="O2" s="790"/>
      <c r="P2" s="278" t="s">
        <v>78</v>
      </c>
      <c r="Q2" s="278" t="s">
        <v>23</v>
      </c>
      <c r="R2" s="775"/>
      <c r="S2" s="775"/>
      <c r="T2" s="775"/>
      <c r="U2" s="775"/>
      <c r="V2" s="775"/>
      <c r="W2" s="775"/>
    </row>
    <row r="3" spans="1:23" ht="23.1" customHeight="1">
      <c r="A3" s="779">
        <v>32</v>
      </c>
      <c r="B3" s="839">
        <f t="shared" ref="B3:B38" ca="1" si="0">IF(A3="","",VLOOKUP(A3,実績,22,0))</f>
        <v>45132</v>
      </c>
      <c r="C3" s="840"/>
      <c r="D3" s="840"/>
      <c r="E3" s="840"/>
      <c r="F3" s="840"/>
      <c r="G3" s="840"/>
      <c r="H3" s="841"/>
      <c r="I3" s="829" t="str">
        <f t="shared" ref="I3:I38" ca="1" si="1">IF(A3="","",VLOOKUP(A3,実績,5,0))</f>
        <v>とやま石川県人会「つるぎクラブ」第10回懇談会会費</v>
      </c>
      <c r="J3" s="819"/>
      <c r="K3" s="819"/>
      <c r="L3" s="819"/>
      <c r="M3" s="820"/>
      <c r="N3" s="794" t="str">
        <f t="shared" ref="N3:N38" ca="1" si="2">IF(A3="","",VLOOKUP(A3,実績,6,0))</f>
        <v>会議・懇談会費</v>
      </c>
      <c r="O3" s="846" t="str">
        <f t="shared" ref="O3:O38" ca="1" si="3">IF(A3="","",VLOOKUP(A3,実績,7,0))</f>
        <v>(会議・懇談会費)</v>
      </c>
      <c r="P3" s="798">
        <f t="shared" ref="P3:P38" ca="1" si="4">IF(A3="","",VLOOKUP(A3,実績,20,0))</f>
        <v>10000</v>
      </c>
      <c r="Q3" s="844" t="str">
        <f t="shared" ref="Q3:Q38" ca="1" si="5">IF(P3="","",VLOOKUP(A3,実績,21,0))</f>
        <v>口振</v>
      </c>
      <c r="S3" s="801"/>
      <c r="T3" s="801"/>
      <c r="U3" s="801"/>
      <c r="V3" s="801"/>
      <c r="W3" s="801"/>
    </row>
    <row r="4" spans="1:23" ht="23.1" customHeight="1">
      <c r="A4" s="779">
        <v>33</v>
      </c>
      <c r="B4" s="839">
        <f t="shared" ca="1" si="0"/>
        <v>45134</v>
      </c>
      <c r="C4" s="840"/>
      <c r="D4" s="840"/>
      <c r="E4" s="840"/>
      <c r="F4" s="840"/>
      <c r="G4" s="840"/>
      <c r="H4" s="841"/>
      <c r="I4" s="829" t="str">
        <f t="shared" ca="1" si="1"/>
        <v>富山県副市長会議意見交換会会費</v>
      </c>
      <c r="J4" s="819"/>
      <c r="K4" s="819"/>
      <c r="L4" s="819"/>
      <c r="M4" s="820"/>
      <c r="N4" s="794" t="str">
        <f t="shared" ca="1" si="2"/>
        <v>会議・懇談会費</v>
      </c>
      <c r="O4" s="846" t="str">
        <f t="shared" ca="1" si="3"/>
        <v>(会議・懇談会費)</v>
      </c>
      <c r="P4" s="798">
        <f t="shared" ca="1" si="4"/>
        <v>5000</v>
      </c>
      <c r="Q4" s="844" t="str">
        <f t="shared" ca="1" si="5"/>
        <v>現金</v>
      </c>
    </row>
    <row r="5" spans="1:23" ht="23.1" customHeight="1">
      <c r="A5" s="779">
        <v>34</v>
      </c>
      <c r="B5" s="839">
        <f t="shared" ca="1" si="0"/>
        <v>45135</v>
      </c>
      <c r="C5" s="840"/>
      <c r="D5" s="840"/>
      <c r="E5" s="840"/>
      <c r="F5" s="840"/>
      <c r="G5" s="840"/>
      <c r="H5" s="841"/>
      <c r="I5" s="829" t="str">
        <f t="shared" ca="1" si="1"/>
        <v>国土交通省との懇談会会費（富山県道路整備促進協会）</v>
      </c>
      <c r="J5" s="819"/>
      <c r="K5" s="819"/>
      <c r="L5" s="819"/>
      <c r="M5" s="820"/>
      <c r="N5" s="794" t="str">
        <f t="shared" ca="1" si="2"/>
        <v>会議・懇談会費</v>
      </c>
      <c r="O5" s="846" t="str">
        <f t="shared" ca="1" si="3"/>
        <v>(会議・懇談会費)</v>
      </c>
      <c r="P5" s="798">
        <f t="shared" ca="1" si="4"/>
        <v>5000</v>
      </c>
      <c r="Q5" s="844" t="str">
        <f t="shared" ca="1" si="5"/>
        <v>現金</v>
      </c>
    </row>
    <row r="6" spans="1:23" ht="23.1" customHeight="1">
      <c r="A6" s="779">
        <v>35</v>
      </c>
      <c r="B6" s="839">
        <f t="shared" ca="1" si="0"/>
        <v>45159</v>
      </c>
      <c r="C6" s="840"/>
      <c r="D6" s="840"/>
      <c r="E6" s="840"/>
      <c r="F6" s="840"/>
      <c r="G6" s="840"/>
      <c r="H6" s="841"/>
      <c r="I6" s="829" t="str">
        <f t="shared" ca="1" si="1"/>
        <v>中元（かまぼこ詰合わせ）</v>
      </c>
      <c r="J6" s="819"/>
      <c r="K6" s="819"/>
      <c r="L6" s="819"/>
      <c r="M6" s="820"/>
      <c r="N6" s="794" t="str">
        <f t="shared" ca="1" si="2"/>
        <v>その他</v>
      </c>
      <c r="O6" s="846">
        <f t="shared" ca="1" si="3"/>
        <v>0</v>
      </c>
      <c r="P6" s="798">
        <f t="shared" ca="1" si="4"/>
        <v>93645</v>
      </c>
      <c r="Q6" s="844" t="str">
        <f t="shared" ca="1" si="5"/>
        <v>口振</v>
      </c>
    </row>
    <row r="7" spans="1:23" ht="23.1" customHeight="1">
      <c r="A7" s="779">
        <v>36</v>
      </c>
      <c r="B7" s="839">
        <f t="shared" ca="1" si="0"/>
        <v>45159</v>
      </c>
      <c r="C7" s="840"/>
      <c r="D7" s="840"/>
      <c r="E7" s="840"/>
      <c r="F7" s="840"/>
      <c r="G7" s="840"/>
      <c r="H7" s="841"/>
      <c r="I7" s="829" t="str">
        <f t="shared" ca="1" si="1"/>
        <v>中元（カニ干し）</v>
      </c>
      <c r="J7" s="819"/>
      <c r="K7" s="819"/>
      <c r="L7" s="819"/>
      <c r="M7" s="820"/>
      <c r="N7" s="794" t="str">
        <f t="shared" ca="1" si="2"/>
        <v>その他</v>
      </c>
      <c r="O7" s="846">
        <f t="shared" ca="1" si="3"/>
        <v>0</v>
      </c>
      <c r="P7" s="798">
        <f t="shared" ca="1" si="4"/>
        <v>71400</v>
      </c>
      <c r="Q7" s="844" t="str">
        <f t="shared" ca="1" si="5"/>
        <v>口振</v>
      </c>
    </row>
    <row r="8" spans="1:23" ht="23.1" customHeight="1">
      <c r="A8" s="779">
        <v>37</v>
      </c>
      <c r="B8" s="839">
        <f t="shared" ca="1" si="0"/>
        <v>45184</v>
      </c>
      <c r="C8" s="840"/>
      <c r="D8" s="840"/>
      <c r="E8" s="840"/>
      <c r="F8" s="840"/>
      <c r="G8" s="840"/>
      <c r="H8" s="841"/>
      <c r="I8" s="829" t="str">
        <f t="shared" ca="1" si="1"/>
        <v>中元（干物）</v>
      </c>
      <c r="J8" s="819"/>
      <c r="K8" s="819"/>
      <c r="L8" s="819"/>
      <c r="M8" s="820"/>
      <c r="N8" s="794" t="str">
        <f t="shared" ca="1" si="2"/>
        <v>その他</v>
      </c>
      <c r="O8" s="846">
        <f t="shared" ca="1" si="3"/>
        <v>0</v>
      </c>
      <c r="P8" s="798">
        <f t="shared" ca="1" si="4"/>
        <v>121980</v>
      </c>
      <c r="Q8" s="844" t="str">
        <f t="shared" ca="1" si="5"/>
        <v>口振</v>
      </c>
    </row>
    <row r="9" spans="1:23" ht="23.1" customHeight="1">
      <c r="A9" s="779">
        <v>38</v>
      </c>
      <c r="B9" s="839">
        <f t="shared" ca="1" si="0"/>
        <v>45140</v>
      </c>
      <c r="C9" s="840"/>
      <c r="D9" s="840"/>
      <c r="E9" s="840"/>
      <c r="F9" s="840"/>
      <c r="G9" s="840"/>
      <c r="H9" s="841"/>
      <c r="I9" s="829" t="str">
        <f t="shared" ca="1" si="1"/>
        <v>第35回富山県反核・平和の日リレー激励</v>
      </c>
      <c r="J9" s="819"/>
      <c r="K9" s="819"/>
      <c r="L9" s="819"/>
      <c r="M9" s="820"/>
      <c r="N9" s="794" t="str">
        <f t="shared" ca="1" si="2"/>
        <v>慶弔・見舞費</v>
      </c>
      <c r="O9" s="846" t="str">
        <f t="shared" ca="1" si="3"/>
        <v>(祝儀、寸志、激励）</v>
      </c>
      <c r="P9" s="798">
        <f t="shared" ca="1" si="4"/>
        <v>5000</v>
      </c>
      <c r="Q9" s="844" t="str">
        <f t="shared" ca="1" si="5"/>
        <v>現金</v>
      </c>
    </row>
    <row r="10" spans="1:23" ht="23.1" customHeight="1">
      <c r="A10" s="779">
        <v>39</v>
      </c>
      <c r="B10" s="839">
        <f t="shared" ca="1" si="0"/>
        <v>45143</v>
      </c>
      <c r="C10" s="840"/>
      <c r="D10" s="840"/>
      <c r="E10" s="840"/>
      <c r="F10" s="840"/>
      <c r="G10" s="840"/>
      <c r="H10" s="841"/>
      <c r="I10" s="829" t="str">
        <f t="shared" ca="1" si="1"/>
        <v>七美地区戦没者招魂祭供物料</v>
      </c>
      <c r="J10" s="819"/>
      <c r="K10" s="819"/>
      <c r="L10" s="819"/>
      <c r="M10" s="820"/>
      <c r="N10" s="794" t="str">
        <f t="shared" ca="1" si="2"/>
        <v>慶弔・見舞費</v>
      </c>
      <c r="O10" s="846" t="str">
        <f t="shared" ca="1" si="3"/>
        <v>(祝儀、寸志、激励）</v>
      </c>
      <c r="P10" s="798">
        <f t="shared" ca="1" si="4"/>
        <v>3000</v>
      </c>
      <c r="Q10" s="844" t="str">
        <f t="shared" ca="1" si="5"/>
        <v>現金</v>
      </c>
    </row>
    <row r="11" spans="1:23" ht="23.1" customHeight="1">
      <c r="A11" s="779">
        <v>40</v>
      </c>
      <c r="B11" s="839">
        <f t="shared" ca="1" si="0"/>
        <v>45147</v>
      </c>
      <c r="C11" s="840"/>
      <c r="D11" s="840"/>
      <c r="E11" s="840"/>
      <c r="F11" s="840"/>
      <c r="G11" s="840"/>
      <c r="H11" s="841"/>
      <c r="I11" s="829" t="str">
        <f t="shared" ca="1" si="1"/>
        <v>二口地区招魂祭供物料</v>
      </c>
      <c r="J11" s="819"/>
      <c r="K11" s="819"/>
      <c r="L11" s="819"/>
      <c r="M11" s="820"/>
      <c r="N11" s="794" t="str">
        <f t="shared" ca="1" si="2"/>
        <v>慶弔・見舞費</v>
      </c>
      <c r="O11" s="846" t="str">
        <f t="shared" ca="1" si="3"/>
        <v>(祝儀、寸志、激励）</v>
      </c>
      <c r="P11" s="798">
        <f t="shared" ca="1" si="4"/>
        <v>3000</v>
      </c>
      <c r="Q11" s="844" t="str">
        <f t="shared" ca="1" si="5"/>
        <v>現金</v>
      </c>
    </row>
    <row r="12" spans="1:23" ht="23.1" customHeight="1">
      <c r="A12" s="779">
        <v>41</v>
      </c>
      <c r="B12" s="839">
        <f t="shared" ca="1" si="0"/>
        <v>45169</v>
      </c>
      <c r="C12" s="840"/>
      <c r="D12" s="840"/>
      <c r="E12" s="840"/>
      <c r="F12" s="840"/>
      <c r="G12" s="840"/>
      <c r="H12" s="841"/>
      <c r="I12" s="829" t="str">
        <f t="shared" ca="1" si="1"/>
        <v>中元（かまぼこ詰合わせ）</v>
      </c>
      <c r="J12" s="819"/>
      <c r="K12" s="819"/>
      <c r="L12" s="819"/>
      <c r="M12" s="820"/>
      <c r="N12" s="794" t="str">
        <f t="shared" ca="1" si="2"/>
        <v>その他</v>
      </c>
      <c r="O12" s="846">
        <f t="shared" ca="1" si="3"/>
        <v>0</v>
      </c>
      <c r="P12" s="798">
        <f t="shared" ca="1" si="4"/>
        <v>6623</v>
      </c>
      <c r="Q12" s="844" t="str">
        <f t="shared" ca="1" si="5"/>
        <v>口振</v>
      </c>
    </row>
    <row r="13" spans="1:23" ht="23.1" customHeight="1">
      <c r="A13" s="779">
        <v>42</v>
      </c>
      <c r="B13" s="839">
        <f t="shared" ca="1" si="0"/>
        <v>45154</v>
      </c>
      <c r="C13" s="840"/>
      <c r="D13" s="840"/>
      <c r="E13" s="840"/>
      <c r="F13" s="840"/>
      <c r="G13" s="840"/>
      <c r="H13" s="841"/>
      <c r="I13" s="829" t="str">
        <f t="shared" ca="1" si="1"/>
        <v>浅井地区戦没者招魂祭供物料</v>
      </c>
      <c r="J13" s="819"/>
      <c r="K13" s="819"/>
      <c r="L13" s="819"/>
      <c r="M13" s="820"/>
      <c r="N13" s="794" t="str">
        <f t="shared" ca="1" si="2"/>
        <v>慶弔・見舞費</v>
      </c>
      <c r="O13" s="846" t="str">
        <f t="shared" ca="1" si="3"/>
        <v>(祝儀、寸志、激励）</v>
      </c>
      <c r="P13" s="798">
        <f t="shared" ca="1" si="4"/>
        <v>3000</v>
      </c>
      <c r="Q13" s="844" t="str">
        <f t="shared" ca="1" si="5"/>
        <v>現金</v>
      </c>
    </row>
    <row r="14" spans="1:23" ht="23.1" customHeight="1">
      <c r="A14" s="779">
        <v>43</v>
      </c>
      <c r="B14" s="839">
        <f t="shared" ca="1" si="0"/>
        <v>45158</v>
      </c>
      <c r="C14" s="840"/>
      <c r="D14" s="840"/>
      <c r="E14" s="840"/>
      <c r="F14" s="840"/>
      <c r="G14" s="840"/>
      <c r="H14" s="841"/>
      <c r="I14" s="829" t="str">
        <f t="shared" ca="1" si="1"/>
        <v>眞岸潤子教育委員実母ご逝去香典</v>
      </c>
      <c r="J14" s="819"/>
      <c r="K14" s="819"/>
      <c r="L14" s="819"/>
      <c r="M14" s="820"/>
      <c r="N14" s="794" t="str">
        <f t="shared" ca="1" si="2"/>
        <v>慶弔・見舞費</v>
      </c>
      <c r="O14" s="846" t="str">
        <f t="shared" ca="1" si="3"/>
        <v>(香典)</v>
      </c>
      <c r="P14" s="798">
        <f t="shared" ca="1" si="4"/>
        <v>10000</v>
      </c>
      <c r="Q14" s="844" t="str">
        <f t="shared" ca="1" si="5"/>
        <v>現金</v>
      </c>
    </row>
    <row r="15" spans="1:23" ht="23.1" customHeight="1">
      <c r="A15" s="779">
        <v>44</v>
      </c>
      <c r="B15" s="839">
        <f t="shared" ca="1" si="0"/>
        <v>45189</v>
      </c>
      <c r="C15" s="840"/>
      <c r="D15" s="840"/>
      <c r="E15" s="840"/>
      <c r="F15" s="840"/>
      <c r="G15" s="840"/>
      <c r="H15" s="841"/>
      <c r="I15" s="829" t="str">
        <f t="shared" ca="1" si="1"/>
        <v>禅楽竣工式スタンド花</v>
      </c>
      <c r="J15" s="819"/>
      <c r="K15" s="819"/>
      <c r="L15" s="819"/>
      <c r="M15" s="820"/>
      <c r="N15" s="794" t="str">
        <f t="shared" ca="1" si="2"/>
        <v>慶弔・見舞費</v>
      </c>
      <c r="O15" s="846" t="str">
        <f t="shared" ca="1" si="3"/>
        <v>(慶弔用供花等)</v>
      </c>
      <c r="P15" s="798">
        <f t="shared" ca="1" si="4"/>
        <v>11000</v>
      </c>
      <c r="Q15" s="844" t="str">
        <f t="shared" ca="1" si="5"/>
        <v>口振</v>
      </c>
    </row>
    <row r="16" spans="1:23" ht="23.1" customHeight="1">
      <c r="A16" s="779">
        <v>45</v>
      </c>
      <c r="B16" s="839">
        <f t="shared" ca="1" si="0"/>
        <v>45162</v>
      </c>
      <c r="C16" s="840"/>
      <c r="D16" s="840"/>
      <c r="E16" s="840"/>
      <c r="F16" s="840"/>
      <c r="G16" s="840"/>
      <c r="H16" s="841"/>
      <c r="I16" s="829" t="str">
        <f t="shared" ca="1" si="1"/>
        <v>富山県市長会議負担金</v>
      </c>
      <c r="J16" s="819"/>
      <c r="K16" s="819"/>
      <c r="L16" s="819"/>
      <c r="M16" s="820"/>
      <c r="N16" s="794" t="str">
        <f t="shared" ca="1" si="2"/>
        <v>会議・懇談会費</v>
      </c>
      <c r="O16" s="846" t="str">
        <f t="shared" ca="1" si="3"/>
        <v>(会議・懇談会費)</v>
      </c>
      <c r="P16" s="798">
        <f t="shared" ca="1" si="4"/>
        <v>5000</v>
      </c>
      <c r="Q16" s="844" t="str">
        <f t="shared" ca="1" si="5"/>
        <v>現金</v>
      </c>
    </row>
    <row r="17" spans="1:17" ht="23.1" customHeight="1">
      <c r="A17" s="779">
        <v>46</v>
      </c>
      <c r="B17" s="839">
        <f t="shared" ca="1" si="0"/>
        <v>45165</v>
      </c>
      <c r="C17" s="840"/>
      <c r="D17" s="840"/>
      <c r="E17" s="840"/>
      <c r="F17" s="840"/>
      <c r="G17" s="840"/>
      <c r="H17" s="841"/>
      <c r="I17" s="829" t="str">
        <f t="shared" ca="1" si="1"/>
        <v>作道校下忠魂碑奉賛会令和5年度招魂祭供物料</v>
      </c>
      <c r="J17" s="819"/>
      <c r="K17" s="819"/>
      <c r="L17" s="819"/>
      <c r="M17" s="820"/>
      <c r="N17" s="794" t="str">
        <f t="shared" ca="1" si="2"/>
        <v>慶弔・見舞費</v>
      </c>
      <c r="O17" s="846" t="str">
        <f t="shared" ca="1" si="3"/>
        <v>(祝儀、寸志、激励）</v>
      </c>
      <c r="P17" s="798">
        <f t="shared" ca="1" si="4"/>
        <v>3000</v>
      </c>
      <c r="Q17" s="844" t="str">
        <f t="shared" ca="1" si="5"/>
        <v>現金</v>
      </c>
    </row>
    <row r="18" spans="1:17" ht="23.1" customHeight="1">
      <c r="A18" s="779">
        <v>47</v>
      </c>
      <c r="B18" s="839">
        <f t="shared" ca="1" si="0"/>
        <v>45169</v>
      </c>
      <c r="C18" s="840"/>
      <c r="D18" s="840"/>
      <c r="E18" s="840"/>
      <c r="F18" s="840"/>
      <c r="G18" s="840"/>
      <c r="H18" s="841"/>
      <c r="I18" s="829" t="str">
        <f t="shared" ca="1" si="1"/>
        <v>令和5年度第2回「ワンチームとやま」連携推進本部会議懇談会会費</v>
      </c>
      <c r="J18" s="819"/>
      <c r="K18" s="819"/>
      <c r="L18" s="819"/>
      <c r="M18" s="820"/>
      <c r="N18" s="794" t="str">
        <f t="shared" ca="1" si="2"/>
        <v>会議・懇談会費</v>
      </c>
      <c r="O18" s="846" t="str">
        <f t="shared" ca="1" si="3"/>
        <v>(会議・懇談会費)</v>
      </c>
      <c r="P18" s="798">
        <f t="shared" ca="1" si="4"/>
        <v>10000</v>
      </c>
      <c r="Q18" s="844" t="str">
        <f t="shared" ca="1" si="5"/>
        <v>現金</v>
      </c>
    </row>
    <row r="19" spans="1:17" ht="23.1" customHeight="1">
      <c r="A19" s="779">
        <v>48</v>
      </c>
      <c r="B19" s="839">
        <f t="shared" ca="1" si="0"/>
        <v>45170</v>
      </c>
      <c r="C19" s="840"/>
      <c r="D19" s="840"/>
      <c r="E19" s="840"/>
      <c r="F19" s="840"/>
      <c r="G19" s="840"/>
      <c r="H19" s="841"/>
      <c r="I19" s="829" t="str">
        <f t="shared" ca="1" si="1"/>
        <v>ミュージックステージのり～”のり”と”ミュージックステージのり”のバースデー・オープニング・パーティー会費</v>
      </c>
      <c r="J19" s="819"/>
      <c r="K19" s="819"/>
      <c r="L19" s="819"/>
      <c r="M19" s="820"/>
      <c r="N19" s="794" t="str">
        <f t="shared" ca="1" si="2"/>
        <v>会議・懇談会費</v>
      </c>
      <c r="O19" s="846" t="str">
        <f t="shared" ca="1" si="3"/>
        <v>(会議・懇談会費)</v>
      </c>
      <c r="P19" s="798">
        <f t="shared" ca="1" si="4"/>
        <v>10000</v>
      </c>
      <c r="Q19" s="844" t="str">
        <f t="shared" ca="1" si="5"/>
        <v>現金</v>
      </c>
    </row>
    <row r="20" spans="1:17" ht="23.1" customHeight="1">
      <c r="A20" s="779">
        <v>49</v>
      </c>
      <c r="B20" s="839">
        <f t="shared" ca="1" si="0"/>
        <v>45219</v>
      </c>
      <c r="C20" s="840"/>
      <c r="D20" s="840"/>
      <c r="E20" s="840"/>
      <c r="F20" s="840"/>
      <c r="G20" s="840"/>
      <c r="H20" s="841"/>
      <c r="I20" s="829" t="str">
        <f t="shared" ca="1" si="1"/>
        <v>ミュージックステージのり～”のり”と”ミュージックステージのり”のバースデー・オープニング・パーティスタンド花</v>
      </c>
      <c r="J20" s="819"/>
      <c r="K20" s="819"/>
      <c r="L20" s="819"/>
      <c r="M20" s="820"/>
      <c r="N20" s="794" t="str">
        <f t="shared" ca="1" si="2"/>
        <v>慶弔・見舞費</v>
      </c>
      <c r="O20" s="846" t="str">
        <f t="shared" ca="1" si="3"/>
        <v>(慶弔用供花等)</v>
      </c>
      <c r="P20" s="798">
        <f t="shared" ca="1" si="4"/>
        <v>11000</v>
      </c>
      <c r="Q20" s="844" t="str">
        <f t="shared" ca="1" si="5"/>
        <v>口振</v>
      </c>
    </row>
    <row r="21" spans="1:17" ht="23.1" customHeight="1">
      <c r="A21" s="779">
        <v>50</v>
      </c>
      <c r="B21" s="839">
        <f t="shared" ca="1" si="0"/>
        <v>45173</v>
      </c>
      <c r="C21" s="840"/>
      <c r="D21" s="840"/>
      <c r="E21" s="840"/>
      <c r="F21" s="840"/>
      <c r="G21" s="840"/>
      <c r="H21" s="841"/>
      <c r="I21" s="829" t="str">
        <f t="shared" ca="1" si="1"/>
        <v>呉西6市市長意見交換会会費</v>
      </c>
      <c r="J21" s="819"/>
      <c r="K21" s="819"/>
      <c r="L21" s="819"/>
      <c r="M21" s="820"/>
      <c r="N21" s="794" t="str">
        <f t="shared" ca="1" si="2"/>
        <v>会議・懇談会費</v>
      </c>
      <c r="O21" s="846" t="str">
        <f t="shared" ca="1" si="3"/>
        <v>(会議・懇談会費)</v>
      </c>
      <c r="P21" s="798">
        <f t="shared" ca="1" si="4"/>
        <v>20000</v>
      </c>
      <c r="Q21" s="844" t="str">
        <f t="shared" ca="1" si="5"/>
        <v>現金</v>
      </c>
    </row>
    <row r="22" spans="1:17" ht="23.1" customHeight="1">
      <c r="A22" s="779">
        <v>51</v>
      </c>
      <c r="B22" s="839">
        <f t="shared" ca="1" si="0"/>
        <v>45185</v>
      </c>
      <c r="C22" s="840"/>
      <c r="D22" s="840"/>
      <c r="E22" s="840"/>
      <c r="F22" s="840"/>
      <c r="G22" s="840"/>
      <c r="H22" s="841"/>
      <c r="I22" s="829" t="str">
        <f t="shared" ca="1" si="1"/>
        <v>第14回富山県山（車）・鉾・屋台・行燈祭交流会議情報交換会会費</v>
      </c>
      <c r="J22" s="819"/>
      <c r="K22" s="819"/>
      <c r="L22" s="819"/>
      <c r="M22" s="820"/>
      <c r="N22" s="794" t="str">
        <f t="shared" ca="1" si="2"/>
        <v>会議・懇談会費</v>
      </c>
      <c r="O22" s="846" t="str">
        <f t="shared" ca="1" si="3"/>
        <v>(会議・懇談会費)</v>
      </c>
      <c r="P22" s="798">
        <f t="shared" ca="1" si="4"/>
        <v>10000</v>
      </c>
      <c r="Q22" s="844" t="str">
        <f t="shared" ca="1" si="5"/>
        <v>現金</v>
      </c>
    </row>
    <row r="23" spans="1:17" ht="23.1" customHeight="1">
      <c r="A23" s="779">
        <v>52</v>
      </c>
      <c r="B23" s="839">
        <f t="shared" ca="1" si="0"/>
        <v>45236</v>
      </c>
      <c r="C23" s="840"/>
      <c r="D23" s="840"/>
      <c r="E23" s="840"/>
      <c r="F23" s="840"/>
      <c r="G23" s="840"/>
      <c r="H23" s="841"/>
      <c r="I23" s="829" t="str">
        <f t="shared" ca="1" si="1"/>
        <v>堂故茂参議院議員国土交通副大臣就任祝花</v>
      </c>
      <c r="J23" s="819"/>
      <c r="K23" s="819"/>
      <c r="L23" s="819"/>
      <c r="M23" s="820"/>
      <c r="N23" s="794" t="str">
        <f t="shared" ca="1" si="2"/>
        <v>慶弔・見舞費</v>
      </c>
      <c r="O23" s="846" t="str">
        <f t="shared" ca="1" si="3"/>
        <v>(慶弔用供花等)</v>
      </c>
      <c r="P23" s="798">
        <f t="shared" ca="1" si="4"/>
        <v>28050</v>
      </c>
      <c r="Q23" s="844" t="str">
        <f t="shared" ca="1" si="5"/>
        <v>口振</v>
      </c>
    </row>
    <row r="24" spans="1:17" ht="23.1" customHeight="1">
      <c r="A24" s="779">
        <v>53</v>
      </c>
      <c r="B24" s="839">
        <f t="shared" ca="1" si="0"/>
        <v>45186</v>
      </c>
      <c r="C24" s="840"/>
      <c r="D24" s="840"/>
      <c r="E24" s="840"/>
      <c r="F24" s="840"/>
      <c r="G24" s="840"/>
      <c r="H24" s="841"/>
      <c r="I24" s="829" t="str">
        <f t="shared" ca="1" si="1"/>
        <v>山本徹富山県議会議長全国都道府県議会議長会会長就任祝賀会</v>
      </c>
      <c r="J24" s="819"/>
      <c r="K24" s="819"/>
      <c r="L24" s="819"/>
      <c r="M24" s="820"/>
      <c r="N24" s="794" t="str">
        <f t="shared" ca="1" si="2"/>
        <v>会議・懇談会費</v>
      </c>
      <c r="O24" s="846" t="str">
        <f t="shared" ca="1" si="3"/>
        <v>(会議・懇談会費)</v>
      </c>
      <c r="P24" s="798">
        <f t="shared" ca="1" si="4"/>
        <v>15000</v>
      </c>
      <c r="Q24" s="844" t="str">
        <f t="shared" ca="1" si="5"/>
        <v>現金</v>
      </c>
    </row>
    <row r="25" spans="1:17" ht="23.1" customHeight="1">
      <c r="A25" s="779">
        <v>54</v>
      </c>
      <c r="B25" s="839">
        <f t="shared" ca="1" si="0"/>
        <v>45189</v>
      </c>
      <c r="C25" s="840"/>
      <c r="D25" s="840"/>
      <c r="E25" s="840"/>
      <c r="F25" s="840"/>
      <c r="G25" s="840"/>
      <c r="H25" s="841"/>
      <c r="I25" s="829" t="str">
        <f t="shared" ca="1" si="1"/>
        <v>いしかわ富山県人会「つるぎクラブ」第９回懇親会費</v>
      </c>
      <c r="J25" s="819"/>
      <c r="K25" s="819"/>
      <c r="L25" s="819"/>
      <c r="M25" s="820"/>
      <c r="N25" s="794" t="str">
        <f t="shared" ca="1" si="2"/>
        <v>会議・懇談会費</v>
      </c>
      <c r="O25" s="846" t="str">
        <f t="shared" ca="1" si="3"/>
        <v>(会議・懇談会費)</v>
      </c>
      <c r="P25" s="798">
        <f t="shared" ca="1" si="4"/>
        <v>10000</v>
      </c>
      <c r="Q25" s="844" t="str">
        <f t="shared" ca="1" si="5"/>
        <v>口振</v>
      </c>
    </row>
    <row r="26" spans="1:17" ht="23.1" customHeight="1">
      <c r="A26" s="779">
        <v>55</v>
      </c>
      <c r="B26" s="839">
        <f t="shared" ca="1" si="0"/>
        <v>45236</v>
      </c>
      <c r="C26" s="840"/>
      <c r="D26" s="840"/>
      <c r="E26" s="840"/>
      <c r="F26" s="840"/>
      <c r="G26" s="840"/>
      <c r="H26" s="841"/>
      <c r="I26" s="829" t="str">
        <f t="shared" ca="1" si="1"/>
        <v>島竜彦氏叙勲受章お祝いの会スタンド花</v>
      </c>
      <c r="J26" s="819"/>
      <c r="K26" s="819"/>
      <c r="L26" s="819"/>
      <c r="M26" s="820"/>
      <c r="N26" s="794" t="str">
        <f t="shared" ca="1" si="2"/>
        <v>慶弔・見舞費</v>
      </c>
      <c r="O26" s="846" t="str">
        <f t="shared" ca="1" si="3"/>
        <v>(慶弔用供花等)</v>
      </c>
      <c r="P26" s="798">
        <f t="shared" ca="1" si="4"/>
        <v>13200</v>
      </c>
      <c r="Q26" s="844" t="str">
        <f t="shared" ca="1" si="5"/>
        <v>口振</v>
      </c>
    </row>
    <row r="27" spans="1:17" ht="23.1" customHeight="1">
      <c r="A27" s="779">
        <v>56</v>
      </c>
      <c r="B27" s="839">
        <f t="shared" ca="1" si="0"/>
        <v>923</v>
      </c>
      <c r="C27" s="840"/>
      <c r="D27" s="840"/>
      <c r="E27" s="840"/>
      <c r="F27" s="840"/>
      <c r="G27" s="840"/>
      <c r="H27" s="841"/>
      <c r="I27" s="829" t="str">
        <f t="shared" ca="1" si="1"/>
        <v>株式会社中村燃料商店創業120周年記念祝賀会</v>
      </c>
      <c r="J27" s="819"/>
      <c r="K27" s="819"/>
      <c r="L27" s="819"/>
      <c r="M27" s="820"/>
      <c r="N27" s="794" t="str">
        <f t="shared" ca="1" si="2"/>
        <v>会議・懇談会費</v>
      </c>
      <c r="O27" s="846" t="str">
        <f t="shared" ca="1" si="3"/>
        <v>(会議・懇談会費)</v>
      </c>
      <c r="P27" s="798">
        <f t="shared" ca="1" si="4"/>
        <v>15000</v>
      </c>
      <c r="Q27" s="844" t="str">
        <f t="shared" ca="1" si="5"/>
        <v>現金</v>
      </c>
    </row>
    <row r="28" spans="1:17" ht="23.1" customHeight="1">
      <c r="A28" s="779">
        <v>57</v>
      </c>
      <c r="B28" s="839">
        <f t="shared" ca="1" si="0"/>
        <v>45192</v>
      </c>
      <c r="C28" s="840"/>
      <c r="D28" s="840"/>
      <c r="E28" s="840"/>
      <c r="F28" s="840"/>
      <c r="G28" s="840"/>
      <c r="H28" s="841"/>
      <c r="I28" s="829" t="str">
        <f t="shared" ca="1" si="1"/>
        <v>海老江曳山まつり　祝金（＠5,000円×3基）</v>
      </c>
      <c r="J28" s="819"/>
      <c r="K28" s="819"/>
      <c r="L28" s="819"/>
      <c r="M28" s="820"/>
      <c r="N28" s="794" t="str">
        <f t="shared" ca="1" si="2"/>
        <v>慶弔・見舞費</v>
      </c>
      <c r="O28" s="846" t="str">
        <f t="shared" ca="1" si="3"/>
        <v>(祝儀、寸志、激励）</v>
      </c>
      <c r="P28" s="798">
        <f t="shared" ca="1" si="4"/>
        <v>15000</v>
      </c>
      <c r="Q28" s="844" t="str">
        <f t="shared" ca="1" si="5"/>
        <v>現金</v>
      </c>
    </row>
    <row r="29" spans="1:17" ht="23.1" customHeight="1">
      <c r="A29" s="779">
        <v>58</v>
      </c>
      <c r="B29" s="839">
        <f t="shared" ca="1" si="0"/>
        <v>45220</v>
      </c>
      <c r="C29" s="840"/>
      <c r="D29" s="840"/>
      <c r="E29" s="840"/>
      <c r="F29" s="840"/>
      <c r="G29" s="840"/>
      <c r="H29" s="841"/>
      <c r="I29" s="829" t="str">
        <f t="shared" ca="1" si="1"/>
        <v>日本商工会議所青年部第43回北陸信越ブロック大会射水大会スタンド花</v>
      </c>
      <c r="J29" s="819"/>
      <c r="K29" s="819"/>
      <c r="L29" s="819"/>
      <c r="M29" s="820"/>
      <c r="N29" s="794" t="str">
        <f t="shared" ca="1" si="2"/>
        <v>慶弔・見舞費</v>
      </c>
      <c r="O29" s="846" t="str">
        <f t="shared" ca="1" si="3"/>
        <v>(慶弔用供花等)</v>
      </c>
      <c r="P29" s="798">
        <f t="shared" ca="1" si="4"/>
        <v>11000</v>
      </c>
      <c r="Q29" s="844" t="str">
        <f t="shared" ca="1" si="5"/>
        <v>口振</v>
      </c>
    </row>
    <row r="30" spans="1:17" ht="23.1" customHeight="1">
      <c r="A30" s="779">
        <v>59</v>
      </c>
      <c r="B30" s="839">
        <f t="shared" ca="1" si="0"/>
        <v>45220</v>
      </c>
      <c r="C30" s="840"/>
      <c r="D30" s="840"/>
      <c r="E30" s="840"/>
      <c r="F30" s="840"/>
      <c r="G30" s="840"/>
      <c r="H30" s="841"/>
      <c r="I30" s="829" t="str">
        <f t="shared" ca="1" si="1"/>
        <v>株式会社中村燃料商店創業120周年記念祝賀会胡蝶蘭</v>
      </c>
      <c r="J30" s="819"/>
      <c r="K30" s="819"/>
      <c r="L30" s="819"/>
      <c r="M30" s="820"/>
      <c r="N30" s="794" t="str">
        <f t="shared" ca="1" si="2"/>
        <v>慶弔・見舞費</v>
      </c>
      <c r="O30" s="846" t="str">
        <f t="shared" ca="1" si="3"/>
        <v>(慶弔用供花等)</v>
      </c>
      <c r="P30" s="798">
        <f t="shared" ca="1" si="4"/>
        <v>33000</v>
      </c>
      <c r="Q30" s="844" t="str">
        <f t="shared" ca="1" si="5"/>
        <v>口振</v>
      </c>
    </row>
    <row r="31" spans="1:17" ht="23.1" customHeight="1">
      <c r="A31" s="779">
        <v>60</v>
      </c>
      <c r="B31" s="839">
        <f t="shared" ca="1" si="0"/>
        <v>45193</v>
      </c>
      <c r="C31" s="840"/>
      <c r="D31" s="840"/>
      <c r="E31" s="840"/>
      <c r="F31" s="840"/>
      <c r="G31" s="840"/>
      <c r="H31" s="841"/>
      <c r="I31" s="829" t="str">
        <f t="shared" ca="1" si="1"/>
        <v>特定非営利活動法人子どもの権利支援センターぱれっと設立20周年記念パーティー</v>
      </c>
      <c r="J31" s="819"/>
      <c r="K31" s="819"/>
      <c r="L31" s="819"/>
      <c r="M31" s="820"/>
      <c r="N31" s="794" t="str">
        <f t="shared" ca="1" si="2"/>
        <v>会議・懇談会費</v>
      </c>
      <c r="O31" s="846" t="str">
        <f t="shared" ca="1" si="3"/>
        <v>(会議・懇談会費)</v>
      </c>
      <c r="P31" s="798">
        <f t="shared" ca="1" si="4"/>
        <v>10000</v>
      </c>
      <c r="Q31" s="844" t="str">
        <f t="shared" ca="1" si="5"/>
        <v>現金</v>
      </c>
    </row>
    <row r="32" spans="1:17" ht="23.1" customHeight="1">
      <c r="A32" s="779">
        <v>61</v>
      </c>
      <c r="B32" s="839">
        <f t="shared" ca="1" si="0"/>
        <v>45236</v>
      </c>
      <c r="C32" s="840"/>
      <c r="D32" s="840"/>
      <c r="E32" s="840"/>
      <c r="F32" s="840"/>
      <c r="G32" s="840"/>
      <c r="H32" s="841"/>
      <c r="I32" s="829" t="str">
        <f t="shared" ca="1" si="1"/>
        <v>特定非営利活動法人子どもの権利支援センターぱれっと設立20周年スタンド花</v>
      </c>
      <c r="J32" s="819"/>
      <c r="K32" s="819"/>
      <c r="L32" s="819"/>
      <c r="M32" s="820"/>
      <c r="N32" s="794" t="str">
        <f t="shared" ca="1" si="2"/>
        <v>慶弔・見舞費</v>
      </c>
      <c r="O32" s="846" t="str">
        <f t="shared" ca="1" si="3"/>
        <v>(慶弔用供花等)</v>
      </c>
      <c r="P32" s="798">
        <f t="shared" ca="1" si="4"/>
        <v>13200</v>
      </c>
      <c r="Q32" s="844" t="str">
        <f t="shared" ca="1" si="5"/>
        <v>口振</v>
      </c>
    </row>
    <row r="33" spans="1:17" ht="23.1" customHeight="1">
      <c r="A33" s="779">
        <v>62</v>
      </c>
      <c r="B33" s="839">
        <f t="shared" ca="1" si="0"/>
        <v>45236</v>
      </c>
      <c r="C33" s="840"/>
      <c r="D33" s="840"/>
      <c r="E33" s="840"/>
      <c r="F33" s="840"/>
      <c r="G33" s="840"/>
      <c r="H33" s="841"/>
      <c r="I33" s="829" t="str">
        <f t="shared" ca="1" si="1"/>
        <v>大野久芳氏旭日中綬章受章を祝う会スタンド花</v>
      </c>
      <c r="J33" s="819"/>
      <c r="K33" s="819"/>
      <c r="L33" s="819"/>
      <c r="M33" s="820"/>
      <c r="N33" s="794" t="str">
        <f t="shared" ca="1" si="2"/>
        <v>慶弔・見舞費</v>
      </c>
      <c r="O33" s="846" t="str">
        <f t="shared" ca="1" si="3"/>
        <v>(慶弔用供花等)</v>
      </c>
      <c r="P33" s="798">
        <f t="shared" ca="1" si="4"/>
        <v>16500</v>
      </c>
      <c r="Q33" s="844" t="str">
        <f t="shared" ca="1" si="5"/>
        <v>口振</v>
      </c>
    </row>
    <row r="34" spans="1:17" ht="23.1" customHeight="1">
      <c r="A34" s="779">
        <v>63</v>
      </c>
      <c r="B34" s="839">
        <f t="shared" ca="1" si="0"/>
        <v>45196</v>
      </c>
      <c r="C34" s="840"/>
      <c r="D34" s="840"/>
      <c r="E34" s="840"/>
      <c r="F34" s="840"/>
      <c r="G34" s="840"/>
      <c r="H34" s="841"/>
      <c r="I34" s="829" t="str">
        <f t="shared" ca="1" si="1"/>
        <v>射水商工会議所懇談会</v>
      </c>
      <c r="J34" s="819"/>
      <c r="K34" s="819"/>
      <c r="L34" s="819"/>
      <c r="M34" s="820"/>
      <c r="N34" s="794" t="str">
        <f t="shared" ca="1" si="2"/>
        <v>会議・懇談会費</v>
      </c>
      <c r="O34" s="846" t="str">
        <f t="shared" ca="1" si="3"/>
        <v>(会議・懇談会費)</v>
      </c>
      <c r="P34" s="798">
        <f t="shared" ca="1" si="4"/>
        <v>20000</v>
      </c>
      <c r="Q34" s="844" t="str">
        <f t="shared" ca="1" si="5"/>
        <v>現金</v>
      </c>
    </row>
    <row r="35" spans="1:17" ht="23.1" customHeight="1">
      <c r="A35" s="779">
        <v>64</v>
      </c>
      <c r="B35" s="839">
        <f t="shared" ca="1" si="0"/>
        <v>45200</v>
      </c>
      <c r="C35" s="840"/>
      <c r="D35" s="840"/>
      <c r="E35" s="840"/>
      <c r="F35" s="840"/>
      <c r="G35" s="840"/>
      <c r="H35" s="841"/>
      <c r="I35" s="829" t="str">
        <f t="shared" ca="1" si="1"/>
        <v>新湊曳山まつり祝金（（曳山13基＋神輿1基）×@5000）</v>
      </c>
      <c r="J35" s="819"/>
      <c r="K35" s="819"/>
      <c r="L35" s="819"/>
      <c r="M35" s="820"/>
      <c r="N35" s="794" t="str">
        <f t="shared" ca="1" si="2"/>
        <v>慶弔・見舞費</v>
      </c>
      <c r="O35" s="846" t="str">
        <f t="shared" ca="1" si="3"/>
        <v>(祝儀、寸志、激励）</v>
      </c>
      <c r="P35" s="798">
        <f t="shared" ca="1" si="4"/>
        <v>70000</v>
      </c>
      <c r="Q35" s="844" t="str">
        <f t="shared" ca="1" si="5"/>
        <v>現金</v>
      </c>
    </row>
    <row r="36" spans="1:17" ht="23.1" customHeight="1">
      <c r="A36" s="779">
        <v>65</v>
      </c>
      <c r="B36" s="839">
        <f t="shared" ca="1" si="0"/>
        <v>45200</v>
      </c>
      <c r="C36" s="840"/>
      <c r="D36" s="840"/>
      <c r="E36" s="840"/>
      <c r="F36" s="840"/>
      <c r="G36" s="840"/>
      <c r="H36" s="841"/>
      <c r="I36" s="829" t="str">
        <f t="shared" ca="1" si="1"/>
        <v>新湊曳山まつり剣淵町議会への土産</v>
      </c>
      <c r="J36" s="819"/>
      <c r="K36" s="819"/>
      <c r="L36" s="819"/>
      <c r="M36" s="820"/>
      <c r="N36" s="794" t="str">
        <f t="shared" ca="1" si="2"/>
        <v>その他</v>
      </c>
      <c r="O36" s="846">
        <f t="shared" ca="1" si="3"/>
        <v>0</v>
      </c>
      <c r="P36" s="798">
        <f t="shared" ca="1" si="4"/>
        <v>3030</v>
      </c>
      <c r="Q36" s="844" t="str">
        <f t="shared" ca="1" si="5"/>
        <v>現金</v>
      </c>
    </row>
    <row r="37" spans="1:17" ht="23.1" customHeight="1">
      <c r="A37" s="779">
        <v>66</v>
      </c>
      <c r="B37" s="839">
        <f t="shared" ca="1" si="0"/>
        <v>45230</v>
      </c>
      <c r="C37" s="840"/>
      <c r="D37" s="840"/>
      <c r="E37" s="840"/>
      <c r="F37" s="840"/>
      <c r="G37" s="840"/>
      <c r="H37" s="841"/>
      <c r="I37" s="829" t="str">
        <f t="shared" ca="1" si="1"/>
        <v>新湊曳山まつり会食会</v>
      </c>
      <c r="J37" s="819"/>
      <c r="K37" s="819"/>
      <c r="L37" s="819"/>
      <c r="M37" s="820"/>
      <c r="N37" s="794" t="str">
        <f t="shared" ca="1" si="2"/>
        <v>会議・懇談会費</v>
      </c>
      <c r="O37" s="846" t="str">
        <f t="shared" ca="1" si="3"/>
        <v>(会議・懇談会費)</v>
      </c>
      <c r="P37" s="798">
        <f t="shared" ca="1" si="4"/>
        <v>187442</v>
      </c>
      <c r="Q37" s="844" t="str">
        <f t="shared" ca="1" si="5"/>
        <v>口振</v>
      </c>
    </row>
    <row r="38" spans="1:17" ht="23.1" customHeight="1">
      <c r="A38" s="779">
        <v>67</v>
      </c>
      <c r="B38" s="839">
        <f t="shared" ca="1" si="0"/>
        <v>45202</v>
      </c>
      <c r="C38" s="840"/>
      <c r="D38" s="840"/>
      <c r="E38" s="840"/>
      <c r="F38" s="840"/>
      <c r="G38" s="840"/>
      <c r="H38" s="841"/>
      <c r="I38" s="829" t="str">
        <f t="shared" ca="1" si="1"/>
        <v>第48回日本ハンドボールリーグ　アランマーレ激励金</v>
      </c>
      <c r="J38" s="819"/>
      <c r="K38" s="819"/>
      <c r="L38" s="819"/>
      <c r="M38" s="820"/>
      <c r="N38" s="794" t="str">
        <f t="shared" ca="1" si="2"/>
        <v>慶弔・見舞費</v>
      </c>
      <c r="O38" s="846" t="str">
        <f t="shared" ca="1" si="3"/>
        <v>(祝儀、寸志、激励）</v>
      </c>
      <c r="P38" s="798">
        <f t="shared" ca="1" si="4"/>
        <v>10000</v>
      </c>
      <c r="Q38" s="844" t="str">
        <f t="shared" ca="1" si="5"/>
        <v>現金</v>
      </c>
    </row>
    <row r="39" spans="1:17" ht="20.100000000000001" customHeight="1">
      <c r="A39" s="858"/>
      <c r="B39" s="859" t="s">
        <v>37</v>
      </c>
      <c r="C39" s="859"/>
      <c r="D39" s="859"/>
      <c r="E39" s="859"/>
      <c r="F39" s="859"/>
      <c r="G39" s="859"/>
      <c r="H39" s="859"/>
      <c r="I39" s="859"/>
      <c r="J39" s="859"/>
      <c r="K39" s="859"/>
      <c r="L39" s="859"/>
      <c r="M39" s="859"/>
      <c r="N39" s="859"/>
      <c r="O39" s="859"/>
      <c r="P39" s="799">
        <f ca="1">SUM(P3:P38)</f>
        <v>888070</v>
      </c>
      <c r="Q39" s="860"/>
    </row>
    <row r="40" spans="1:17" ht="20.100000000000001" customHeight="1">
      <c r="A40" s="781"/>
      <c r="B40" s="781"/>
      <c r="C40" s="781"/>
      <c r="D40" s="781"/>
      <c r="E40" s="781"/>
      <c r="F40" s="781"/>
      <c r="G40" s="781"/>
      <c r="H40" s="781"/>
      <c r="I40" s="781"/>
      <c r="J40" s="781"/>
      <c r="K40" s="781"/>
      <c r="L40" s="781"/>
      <c r="M40" s="781"/>
      <c r="N40" s="781"/>
      <c r="O40" s="781"/>
      <c r="P40" s="800"/>
      <c r="Q40" s="845"/>
    </row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spans="2:23" ht="20.100000000000001" customHeight="1"/>
    <row r="50" spans="2:23" ht="20.100000000000001" customHeight="1"/>
    <row r="51" spans="2:23" ht="20.100000000000001" customHeight="1"/>
    <row r="52" spans="2:23" s="773" customFormat="1" ht="20.100000000000001" customHeight="1"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5"/>
      <c r="O52" s="775"/>
      <c r="P52" s="776"/>
      <c r="Q52" s="775"/>
      <c r="R52" s="774"/>
      <c r="S52" s="774"/>
      <c r="T52" s="774"/>
      <c r="U52" s="774"/>
      <c r="V52" s="774"/>
      <c r="W52" s="774"/>
    </row>
    <row r="53" spans="2:23" s="773" customFormat="1" ht="20.100000000000001" customHeight="1"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5"/>
      <c r="O53" s="775"/>
      <c r="P53" s="776"/>
      <c r="Q53" s="775"/>
      <c r="R53" s="774"/>
      <c r="S53" s="774"/>
      <c r="T53" s="774"/>
      <c r="U53" s="774"/>
      <c r="V53" s="774"/>
      <c r="W53" s="774"/>
    </row>
    <row r="54" spans="2:23" s="773" customFormat="1" ht="20.100000000000001" customHeight="1"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5"/>
      <c r="O54" s="775"/>
      <c r="P54" s="776"/>
      <c r="Q54" s="775"/>
      <c r="R54" s="774"/>
      <c r="S54" s="774"/>
      <c r="T54" s="774"/>
      <c r="U54" s="774"/>
      <c r="V54" s="774"/>
      <c r="W54" s="774"/>
    </row>
    <row r="55" spans="2:23" s="773" customFormat="1" ht="20.100000000000001" customHeight="1"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5"/>
      <c r="O55" s="775"/>
      <c r="P55" s="776"/>
      <c r="Q55" s="775"/>
      <c r="R55" s="774"/>
      <c r="S55" s="774"/>
      <c r="T55" s="774"/>
      <c r="U55" s="774"/>
      <c r="V55" s="774"/>
      <c r="W55" s="774"/>
    </row>
    <row r="56" spans="2:23" s="773" customFormat="1" ht="20.100000000000001" customHeight="1"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5"/>
      <c r="O56" s="775"/>
      <c r="P56" s="776"/>
      <c r="Q56" s="775"/>
      <c r="R56" s="774"/>
      <c r="S56" s="774"/>
      <c r="T56" s="774"/>
      <c r="U56" s="774"/>
      <c r="V56" s="774"/>
      <c r="W56" s="774"/>
    </row>
    <row r="57" spans="2:23" s="773" customFormat="1" ht="20.100000000000001" customHeight="1"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5"/>
      <c r="O57" s="775"/>
      <c r="P57" s="776"/>
      <c r="Q57" s="775"/>
      <c r="R57" s="774"/>
      <c r="S57" s="774"/>
      <c r="T57" s="774"/>
      <c r="U57" s="774"/>
      <c r="V57" s="774"/>
      <c r="W57" s="774"/>
    </row>
    <row r="58" spans="2:23" s="773" customFormat="1" ht="20.100000000000001" customHeight="1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5"/>
      <c r="O58" s="775"/>
      <c r="P58" s="776"/>
      <c r="Q58" s="775"/>
      <c r="R58" s="774"/>
      <c r="S58" s="774"/>
      <c r="T58" s="774"/>
      <c r="U58" s="774"/>
      <c r="V58" s="774"/>
      <c r="W58" s="774"/>
    </row>
    <row r="59" spans="2:23" s="773" customFormat="1" ht="20.100000000000001" customHeight="1"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5"/>
      <c r="O59" s="775"/>
      <c r="P59" s="776"/>
      <c r="Q59" s="775"/>
      <c r="R59" s="774"/>
      <c r="S59" s="774"/>
      <c r="T59" s="774"/>
      <c r="U59" s="774"/>
      <c r="V59" s="774"/>
      <c r="W59" s="774"/>
    </row>
    <row r="60" spans="2:23" s="773" customFormat="1" ht="20.100000000000001" customHeight="1"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5"/>
      <c r="O60" s="775"/>
      <c r="P60" s="776"/>
      <c r="Q60" s="775"/>
      <c r="R60" s="774"/>
      <c r="S60" s="774"/>
      <c r="T60" s="774"/>
      <c r="U60" s="774"/>
      <c r="V60" s="774"/>
      <c r="W60" s="774"/>
    </row>
    <row r="61" spans="2:23" s="773" customFormat="1" ht="20.100000000000001" customHeight="1"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5"/>
      <c r="O61" s="775"/>
      <c r="P61" s="776"/>
      <c r="Q61" s="775"/>
      <c r="R61" s="774"/>
      <c r="S61" s="774"/>
      <c r="T61" s="774"/>
      <c r="U61" s="774"/>
      <c r="V61" s="774"/>
      <c r="W61" s="774"/>
    </row>
    <row r="62" spans="2:23" s="773" customFormat="1" ht="20.100000000000001" customHeight="1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5"/>
      <c r="O62" s="775"/>
      <c r="P62" s="776"/>
      <c r="Q62" s="775"/>
      <c r="R62" s="774"/>
      <c r="S62" s="774"/>
      <c r="T62" s="774"/>
      <c r="U62" s="774"/>
      <c r="V62" s="774"/>
      <c r="W62" s="774"/>
    </row>
    <row r="63" spans="2:23" s="773" customFormat="1" ht="20.100000000000001" customHeight="1"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5"/>
      <c r="O63" s="775"/>
      <c r="P63" s="776"/>
      <c r="Q63" s="775"/>
      <c r="R63" s="774"/>
      <c r="S63" s="774"/>
      <c r="T63" s="774"/>
      <c r="U63" s="774"/>
      <c r="V63" s="774"/>
      <c r="W63" s="774"/>
    </row>
    <row r="64" spans="2:23" s="773" customFormat="1" ht="20.100000000000001" customHeight="1"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5"/>
      <c r="O64" s="775"/>
      <c r="P64" s="776"/>
      <c r="Q64" s="775"/>
      <c r="R64" s="774"/>
      <c r="S64" s="774"/>
      <c r="T64" s="774"/>
      <c r="U64" s="774"/>
      <c r="V64" s="774"/>
      <c r="W64" s="774"/>
    </row>
    <row r="65" spans="2:23" s="773" customFormat="1" ht="20.100000000000001" customHeight="1"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5"/>
      <c r="O65" s="775"/>
      <c r="P65" s="776"/>
      <c r="Q65" s="775"/>
      <c r="R65" s="774"/>
      <c r="S65" s="774"/>
      <c r="T65" s="774"/>
      <c r="U65" s="774"/>
      <c r="V65" s="774"/>
      <c r="W65" s="774"/>
    </row>
    <row r="66" spans="2:23" s="773" customFormat="1" ht="20.100000000000001" customHeight="1"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5"/>
      <c r="O66" s="775"/>
      <c r="P66" s="776"/>
      <c r="Q66" s="775"/>
      <c r="R66" s="774"/>
      <c r="S66" s="774"/>
      <c r="T66" s="774"/>
      <c r="U66" s="774"/>
      <c r="V66" s="774"/>
      <c r="W66" s="774"/>
    </row>
    <row r="67" spans="2:23" s="773" customFormat="1" ht="20.100000000000001" customHeight="1"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5"/>
      <c r="O67" s="775"/>
      <c r="P67" s="776"/>
      <c r="Q67" s="775"/>
      <c r="R67" s="774"/>
      <c r="S67" s="774"/>
      <c r="T67" s="774"/>
      <c r="U67" s="774"/>
      <c r="V67" s="774"/>
      <c r="W67" s="774"/>
    </row>
    <row r="68" spans="2:23" s="773" customFormat="1" ht="20.100000000000001" customHeight="1"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5"/>
      <c r="O68" s="775"/>
      <c r="P68" s="776"/>
      <c r="Q68" s="775"/>
      <c r="R68" s="774"/>
      <c r="S68" s="774"/>
      <c r="T68" s="774"/>
      <c r="U68" s="774"/>
      <c r="V68" s="774"/>
      <c r="W68" s="774"/>
    </row>
    <row r="69" spans="2:23" s="773" customFormat="1" ht="20.100000000000001" customHeight="1"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5"/>
      <c r="O69" s="775"/>
      <c r="P69" s="776"/>
      <c r="Q69" s="775"/>
      <c r="R69" s="774"/>
      <c r="S69" s="774"/>
      <c r="T69" s="774"/>
      <c r="U69" s="774"/>
      <c r="V69" s="774"/>
      <c r="W69" s="774"/>
    </row>
    <row r="70" spans="2:23" s="773" customFormat="1" ht="20.100000000000001" customHeight="1"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5"/>
      <c r="O70" s="775"/>
      <c r="P70" s="776"/>
      <c r="Q70" s="775"/>
      <c r="R70" s="774"/>
      <c r="S70" s="774"/>
      <c r="T70" s="774"/>
      <c r="U70" s="774"/>
      <c r="V70" s="774"/>
      <c r="W70" s="774"/>
    </row>
  </sheetData>
  <mergeCells count="78">
    <mergeCell ref="A1:Q1"/>
    <mergeCell ref="B2:H2"/>
    <mergeCell ref="I2:M2"/>
    <mergeCell ref="N2:O2"/>
    <mergeCell ref="B3:H3"/>
    <mergeCell ref="I3:M3"/>
    <mergeCell ref="S3:W3"/>
    <mergeCell ref="B4:H4"/>
    <mergeCell ref="I4:M4"/>
    <mergeCell ref="B5:H5"/>
    <mergeCell ref="I5:M5"/>
    <mergeCell ref="B6:H6"/>
    <mergeCell ref="I6:M6"/>
    <mergeCell ref="B7:H7"/>
    <mergeCell ref="I7:M7"/>
    <mergeCell ref="B8:H8"/>
    <mergeCell ref="I8:M8"/>
    <mergeCell ref="B9:H9"/>
    <mergeCell ref="I9:M9"/>
    <mergeCell ref="B10:H10"/>
    <mergeCell ref="I10:M10"/>
    <mergeCell ref="B11:H11"/>
    <mergeCell ref="I11:M11"/>
    <mergeCell ref="B12:H12"/>
    <mergeCell ref="I12:M12"/>
    <mergeCell ref="B13:H13"/>
    <mergeCell ref="I13:M13"/>
    <mergeCell ref="B14:H14"/>
    <mergeCell ref="I14:M14"/>
    <mergeCell ref="B15:H15"/>
    <mergeCell ref="I15:M15"/>
    <mergeCell ref="B16:H16"/>
    <mergeCell ref="I16:M16"/>
    <mergeCell ref="B17:H17"/>
    <mergeCell ref="I17:M17"/>
    <mergeCell ref="B18:H18"/>
    <mergeCell ref="I18:M18"/>
    <mergeCell ref="B19:H19"/>
    <mergeCell ref="I19:M19"/>
    <mergeCell ref="B20:H20"/>
    <mergeCell ref="I20:M20"/>
    <mergeCell ref="B21:H21"/>
    <mergeCell ref="I21:M21"/>
    <mergeCell ref="B22:H22"/>
    <mergeCell ref="I22:M22"/>
    <mergeCell ref="B23:H23"/>
    <mergeCell ref="I23:M23"/>
    <mergeCell ref="B24:H24"/>
    <mergeCell ref="I24:M24"/>
    <mergeCell ref="B25:H25"/>
    <mergeCell ref="I25:M25"/>
    <mergeCell ref="B26:H26"/>
    <mergeCell ref="I26:M26"/>
    <mergeCell ref="B27:H27"/>
    <mergeCell ref="I27:M27"/>
    <mergeCell ref="B28:H28"/>
    <mergeCell ref="I28:M28"/>
    <mergeCell ref="B29:H29"/>
    <mergeCell ref="I29:M29"/>
    <mergeCell ref="B30:H30"/>
    <mergeCell ref="I30:M30"/>
    <mergeCell ref="B31:H31"/>
    <mergeCell ref="I31:M31"/>
    <mergeCell ref="B32:H32"/>
    <mergeCell ref="I32:M32"/>
    <mergeCell ref="B33:H33"/>
    <mergeCell ref="I33:M33"/>
    <mergeCell ref="B34:H34"/>
    <mergeCell ref="I34:M34"/>
    <mergeCell ref="B35:H35"/>
    <mergeCell ref="I35:M35"/>
    <mergeCell ref="B36:H36"/>
    <mergeCell ref="I36:M36"/>
    <mergeCell ref="B37:H37"/>
    <mergeCell ref="I37:M37"/>
    <mergeCell ref="B38:H38"/>
    <mergeCell ref="I38:M38"/>
    <mergeCell ref="B39:O39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74"/>
  <sheetViews>
    <sheetView workbookViewId="0">
      <selection activeCell="I14" sqref="I14:M14"/>
    </sheetView>
  </sheetViews>
  <sheetFormatPr defaultRowHeight="12.75"/>
  <cols>
    <col min="1" max="1" width="3.375" style="773" customWidth="1"/>
    <col min="2" max="8" width="2" style="774" customWidth="1"/>
    <col min="9" max="9" width="6.75" style="774" customWidth="1"/>
    <col min="10" max="13" width="10.125" style="774" customWidth="1"/>
    <col min="14" max="15" width="10.125" style="775" customWidth="1"/>
    <col min="16" max="16" width="10.125" style="776" customWidth="1"/>
    <col min="17" max="17" width="7" style="775" bestFit="1" customWidth="1"/>
    <col min="18" max="16384" width="9" style="774" customWidth="1"/>
  </cols>
  <sheetData>
    <row r="1" spans="1:23" ht="23.1" customHeight="1">
      <c r="A1" s="777" t="s">
        <v>219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23" s="775" customFormat="1" ht="23.1" customHeight="1">
      <c r="A2" s="778" t="s">
        <v>94</v>
      </c>
      <c r="B2" s="784" t="s">
        <v>138</v>
      </c>
      <c r="C2" s="265"/>
      <c r="D2" s="265"/>
      <c r="E2" s="265"/>
      <c r="F2" s="265"/>
      <c r="G2" s="265"/>
      <c r="H2" s="790"/>
      <c r="I2" s="784" t="s">
        <v>82</v>
      </c>
      <c r="J2" s="265"/>
      <c r="K2" s="265"/>
      <c r="L2" s="265"/>
      <c r="M2" s="265"/>
      <c r="N2" s="793" t="s">
        <v>143</v>
      </c>
      <c r="O2" s="790"/>
      <c r="P2" s="278" t="s">
        <v>78</v>
      </c>
      <c r="Q2" s="278" t="s">
        <v>23</v>
      </c>
      <c r="R2" s="775"/>
      <c r="S2" s="775"/>
      <c r="T2" s="775"/>
      <c r="U2" s="775"/>
      <c r="V2" s="775"/>
      <c r="W2" s="775"/>
    </row>
    <row r="3" spans="1:23" ht="23.1" customHeight="1">
      <c r="A3" s="779">
        <v>68</v>
      </c>
      <c r="B3" s="839">
        <f t="shared" ref="B3:B42" ca="1" si="0">IF(A3="","",VLOOKUP(A3,実績,22,0))</f>
        <v>45236</v>
      </c>
      <c r="C3" s="840"/>
      <c r="D3" s="840"/>
      <c r="E3" s="840"/>
      <c r="F3" s="840"/>
      <c r="G3" s="840"/>
      <c r="H3" s="841"/>
      <c r="I3" s="829" t="str">
        <f t="shared" ref="I3:I42" ca="1" si="1">IF(A3="","",VLOOKUP(A3,実績,5,0))</f>
        <v>中華民国（台湾）112年国慶日祝賀レセプションスタンド花</v>
      </c>
      <c r="J3" s="819"/>
      <c r="K3" s="819"/>
      <c r="L3" s="819"/>
      <c r="M3" s="820"/>
      <c r="N3" s="794" t="str">
        <f t="shared" ref="N3:N42" ca="1" si="2">IF(A3="","",VLOOKUP(A3,実績,6,0))</f>
        <v>慶弔・見舞費</v>
      </c>
      <c r="O3" s="846" t="str">
        <f t="shared" ref="O3:O42" ca="1" si="3">IF(A3="","",VLOOKUP(A3,実績,7,0))</f>
        <v>(慶弔用供花等)</v>
      </c>
      <c r="P3" s="798">
        <f t="shared" ref="P3:P42" ca="1" si="4">IF(A3="","",VLOOKUP(A3,実績,20,0))</f>
        <v>16500</v>
      </c>
      <c r="Q3" s="844" t="str">
        <f t="shared" ref="Q3:Q42" ca="1" si="5">IF(P3="","",VLOOKUP(A3,実績,21,0))</f>
        <v>口振</v>
      </c>
      <c r="S3" s="801"/>
      <c r="T3" s="801"/>
      <c r="U3" s="801"/>
      <c r="V3" s="801"/>
      <c r="W3" s="801"/>
    </row>
    <row r="4" spans="1:23" ht="23.1" customHeight="1">
      <c r="A4" s="779">
        <v>69</v>
      </c>
      <c r="B4" s="839">
        <f t="shared" ca="1" si="0"/>
        <v>45207</v>
      </c>
      <c r="C4" s="840"/>
      <c r="D4" s="840"/>
      <c r="E4" s="840"/>
      <c r="F4" s="840"/>
      <c r="G4" s="840"/>
      <c r="H4" s="841"/>
      <c r="I4" s="829" t="str">
        <f t="shared" ca="1" si="1"/>
        <v>大門曳山まつり祝金（（曳山4基）×@5000）</v>
      </c>
      <c r="J4" s="819"/>
      <c r="K4" s="819"/>
      <c r="L4" s="819"/>
      <c r="M4" s="820"/>
      <c r="N4" s="794" t="str">
        <f t="shared" ca="1" si="2"/>
        <v>慶弔・見舞費</v>
      </c>
      <c r="O4" s="846" t="str">
        <f t="shared" ca="1" si="3"/>
        <v>(祝儀、寸志、激励）</v>
      </c>
      <c r="P4" s="798">
        <f t="shared" ca="1" si="4"/>
        <v>20000</v>
      </c>
      <c r="Q4" s="844" t="str">
        <f t="shared" ca="1" si="5"/>
        <v>現金</v>
      </c>
    </row>
    <row r="5" spans="1:23" ht="23.1" customHeight="1">
      <c r="A5" s="779">
        <v>70</v>
      </c>
      <c r="B5" s="839">
        <f t="shared" ca="1" si="0"/>
        <v>45209</v>
      </c>
      <c r="C5" s="840"/>
      <c r="D5" s="840"/>
      <c r="E5" s="840"/>
      <c r="F5" s="840"/>
      <c r="G5" s="840"/>
      <c r="H5" s="841"/>
      <c r="I5" s="829" t="str">
        <f t="shared" ca="1" si="1"/>
        <v>いみず野農業協同組合との懇談会</v>
      </c>
      <c r="J5" s="819"/>
      <c r="K5" s="819"/>
      <c r="L5" s="819"/>
      <c r="M5" s="820"/>
      <c r="N5" s="794" t="str">
        <f t="shared" ca="1" si="2"/>
        <v>会議・懇談会費</v>
      </c>
      <c r="O5" s="846" t="str">
        <f t="shared" ca="1" si="3"/>
        <v>(会議・懇談会費)</v>
      </c>
      <c r="P5" s="798">
        <f t="shared" ca="1" si="4"/>
        <v>5000</v>
      </c>
      <c r="Q5" s="844" t="str">
        <f t="shared" ca="1" si="5"/>
        <v>現金</v>
      </c>
    </row>
    <row r="6" spans="1:23" ht="23.1" customHeight="1">
      <c r="A6" s="779">
        <v>71</v>
      </c>
      <c r="B6" s="839">
        <f t="shared" ca="1" si="0"/>
        <v>45230</v>
      </c>
      <c r="C6" s="840"/>
      <c r="D6" s="840"/>
      <c r="E6" s="840"/>
      <c r="F6" s="840"/>
      <c r="G6" s="840"/>
      <c r="H6" s="841"/>
      <c r="I6" s="829" t="str">
        <f t="shared" ca="1" si="1"/>
        <v>東京小杉会総会（10/15）土産</v>
      </c>
      <c r="J6" s="819"/>
      <c r="K6" s="819"/>
      <c r="L6" s="819"/>
      <c r="M6" s="820"/>
      <c r="N6" s="794" t="str">
        <f t="shared" ca="1" si="2"/>
        <v>その他</v>
      </c>
      <c r="O6" s="846">
        <f t="shared" ca="1" si="3"/>
        <v>0</v>
      </c>
      <c r="P6" s="798">
        <f t="shared" ca="1" si="4"/>
        <v>31685</v>
      </c>
      <c r="Q6" s="844" t="str">
        <f t="shared" ca="1" si="5"/>
        <v>口振</v>
      </c>
    </row>
    <row r="7" spans="1:23" ht="23.1" customHeight="1">
      <c r="A7" s="779">
        <v>72</v>
      </c>
      <c r="B7" s="839">
        <f t="shared" ca="1" si="0"/>
        <v>45214</v>
      </c>
      <c r="C7" s="840"/>
      <c r="D7" s="840"/>
      <c r="E7" s="840"/>
      <c r="F7" s="840"/>
      <c r="G7" s="840"/>
      <c r="H7" s="841"/>
      <c r="I7" s="829" t="str">
        <f t="shared" ca="1" si="1"/>
        <v>東京小杉会総会・懇談会会費</v>
      </c>
      <c r="J7" s="819"/>
      <c r="K7" s="819"/>
      <c r="L7" s="819"/>
      <c r="M7" s="820"/>
      <c r="N7" s="794" t="str">
        <f t="shared" ca="1" si="2"/>
        <v>会議・懇談会費</v>
      </c>
      <c r="O7" s="846" t="str">
        <f t="shared" ca="1" si="3"/>
        <v>(会議・懇談会費)</v>
      </c>
      <c r="P7" s="798">
        <f t="shared" ca="1" si="4"/>
        <v>20000</v>
      </c>
      <c r="Q7" s="844" t="str">
        <f t="shared" ca="1" si="5"/>
        <v>現金</v>
      </c>
    </row>
    <row r="8" spans="1:23" ht="23.1" customHeight="1">
      <c r="A8" s="779">
        <v>73</v>
      </c>
      <c r="B8" s="839">
        <f t="shared" ca="1" si="0"/>
        <v>45217</v>
      </c>
      <c r="C8" s="840"/>
      <c r="D8" s="840"/>
      <c r="E8" s="840"/>
      <c r="F8" s="840"/>
      <c r="G8" s="840"/>
      <c r="H8" s="841"/>
      <c r="I8" s="829" t="str">
        <f t="shared" ca="1" si="1"/>
        <v>東海富山県人会総会会費</v>
      </c>
      <c r="J8" s="819"/>
      <c r="K8" s="819"/>
      <c r="L8" s="819"/>
      <c r="M8" s="820"/>
      <c r="N8" s="794" t="str">
        <f t="shared" ca="1" si="2"/>
        <v>会議・懇談会費</v>
      </c>
      <c r="O8" s="846" t="str">
        <f t="shared" ca="1" si="3"/>
        <v>(会議・懇談会費)</v>
      </c>
      <c r="P8" s="798">
        <f t="shared" ca="1" si="4"/>
        <v>20000</v>
      </c>
      <c r="Q8" s="844" t="str">
        <f t="shared" ca="1" si="5"/>
        <v>現金</v>
      </c>
    </row>
    <row r="9" spans="1:23" ht="23.1" customHeight="1">
      <c r="A9" s="779">
        <v>74</v>
      </c>
      <c r="B9" s="839">
        <f t="shared" ca="1" si="0"/>
        <v>45221</v>
      </c>
      <c r="C9" s="840"/>
      <c r="D9" s="840"/>
      <c r="E9" s="840"/>
      <c r="F9" s="840"/>
      <c r="G9" s="840"/>
      <c r="H9" s="841"/>
      <c r="I9" s="829" t="str">
        <f t="shared" ca="1" si="1"/>
        <v>近畿富山県人会創立130周年記念総会・懇談会</v>
      </c>
      <c r="J9" s="819"/>
      <c r="K9" s="819"/>
      <c r="L9" s="819"/>
      <c r="M9" s="820"/>
      <c r="N9" s="794" t="str">
        <f t="shared" ca="1" si="2"/>
        <v>会議・懇談会費</v>
      </c>
      <c r="O9" s="846" t="str">
        <f t="shared" ca="1" si="3"/>
        <v>(会議・懇談会費)</v>
      </c>
      <c r="P9" s="798">
        <f t="shared" ca="1" si="4"/>
        <v>30000</v>
      </c>
      <c r="Q9" s="844" t="str">
        <f t="shared" ca="1" si="5"/>
        <v>現金</v>
      </c>
    </row>
    <row r="10" spans="1:23" ht="23.1" customHeight="1">
      <c r="A10" s="779">
        <v>75</v>
      </c>
      <c r="B10" s="839">
        <f t="shared" ca="1" si="0"/>
        <v>45219</v>
      </c>
      <c r="C10" s="840"/>
      <c r="D10" s="840"/>
      <c r="E10" s="840"/>
      <c r="F10" s="840"/>
      <c r="G10" s="840"/>
      <c r="H10" s="841"/>
      <c r="I10" s="829" t="str">
        <f t="shared" ca="1" si="1"/>
        <v>富山県遺族会忠霊塔慰霊祭供物料</v>
      </c>
      <c r="J10" s="819"/>
      <c r="K10" s="819"/>
      <c r="L10" s="819"/>
      <c r="M10" s="820"/>
      <c r="N10" s="794" t="str">
        <f t="shared" ca="1" si="2"/>
        <v>慶弔・見舞費</v>
      </c>
      <c r="O10" s="846" t="str">
        <f t="shared" ca="1" si="3"/>
        <v>(祝儀、寸志、激励）</v>
      </c>
      <c r="P10" s="798">
        <f t="shared" ca="1" si="4"/>
        <v>1000</v>
      </c>
      <c r="Q10" s="844" t="str">
        <f t="shared" ca="1" si="5"/>
        <v>現金</v>
      </c>
    </row>
    <row r="11" spans="1:23" ht="23.1" customHeight="1">
      <c r="A11" s="779">
        <v>76</v>
      </c>
      <c r="B11" s="839">
        <f t="shared" ca="1" si="0"/>
        <v>45225</v>
      </c>
      <c r="C11" s="840"/>
      <c r="D11" s="840"/>
      <c r="E11" s="840"/>
      <c r="F11" s="840"/>
      <c r="G11" s="840"/>
      <c r="H11" s="841"/>
      <c r="I11" s="829" t="str">
        <f t="shared" ca="1" si="1"/>
        <v>「イタリアの食」魅力フェア歓迎レセプション会費</v>
      </c>
      <c r="J11" s="819"/>
      <c r="K11" s="819"/>
      <c r="L11" s="819"/>
      <c r="M11" s="820"/>
      <c r="N11" s="794" t="str">
        <f t="shared" ca="1" si="2"/>
        <v>会議・懇談会費</v>
      </c>
      <c r="O11" s="846" t="str">
        <f t="shared" ca="1" si="3"/>
        <v>(会議・懇談会費)</v>
      </c>
      <c r="P11" s="798">
        <f t="shared" ca="1" si="4"/>
        <v>10000</v>
      </c>
      <c r="Q11" s="844" t="str">
        <f t="shared" ca="1" si="5"/>
        <v>現金</v>
      </c>
    </row>
    <row r="12" spans="1:23" ht="23.1" customHeight="1">
      <c r="A12" s="779">
        <v>77</v>
      </c>
      <c r="B12" s="839">
        <f t="shared" ca="1" si="0"/>
        <v>45257</v>
      </c>
      <c r="C12" s="840"/>
      <c r="D12" s="840"/>
      <c r="E12" s="840"/>
      <c r="F12" s="840"/>
      <c r="G12" s="840"/>
      <c r="H12" s="841"/>
      <c r="I12" s="829" t="str">
        <f t="shared" ca="1" si="1"/>
        <v>「イタリアの食」魅力フェア歓迎レセプション</v>
      </c>
      <c r="J12" s="819"/>
      <c r="K12" s="819"/>
      <c r="L12" s="819"/>
      <c r="M12" s="820"/>
      <c r="N12" s="794" t="str">
        <f t="shared" ca="1" si="2"/>
        <v>会議・懇談会費</v>
      </c>
      <c r="O12" s="846" t="str">
        <f t="shared" ca="1" si="3"/>
        <v>(会議・懇談会費)</v>
      </c>
      <c r="P12" s="798">
        <f t="shared" ca="1" si="4"/>
        <v>20000</v>
      </c>
      <c r="Q12" s="844" t="str">
        <f t="shared" ca="1" si="5"/>
        <v>口振</v>
      </c>
    </row>
    <row r="13" spans="1:23" ht="23.1" customHeight="1">
      <c r="A13" s="779">
        <v>78</v>
      </c>
      <c r="B13" s="839">
        <f t="shared" ca="1" si="0"/>
        <v>45231</v>
      </c>
      <c r="C13" s="840"/>
      <c r="D13" s="840"/>
      <c r="E13" s="840"/>
      <c r="F13" s="840"/>
      <c r="G13" s="840"/>
      <c r="H13" s="841"/>
      <c r="I13" s="829" t="str">
        <f t="shared" ca="1" si="1"/>
        <v>射水市社会福祉協議会懇談会</v>
      </c>
      <c r="J13" s="819"/>
      <c r="K13" s="819"/>
      <c r="L13" s="819"/>
      <c r="M13" s="820"/>
      <c r="N13" s="794" t="str">
        <f t="shared" ca="1" si="2"/>
        <v>会議・懇談会費</v>
      </c>
      <c r="O13" s="846" t="str">
        <f t="shared" ca="1" si="3"/>
        <v>(会議・懇談会費)</v>
      </c>
      <c r="P13" s="798">
        <f t="shared" ca="1" si="4"/>
        <v>20000</v>
      </c>
      <c r="Q13" s="844" t="str">
        <f t="shared" ca="1" si="5"/>
        <v>現金</v>
      </c>
    </row>
    <row r="14" spans="1:23" ht="23.1" customHeight="1">
      <c r="A14" s="779">
        <v>79</v>
      </c>
      <c r="B14" s="839">
        <f t="shared" ca="1" si="0"/>
        <v>45265</v>
      </c>
      <c r="C14" s="840"/>
      <c r="D14" s="840"/>
      <c r="E14" s="840"/>
      <c r="F14" s="840"/>
      <c r="G14" s="840"/>
      <c r="H14" s="841"/>
      <c r="I14" s="829" t="str">
        <f t="shared" ca="1" si="1"/>
        <v>叙勲受章祝酒（谷口繁氏、島田重太郎氏）</v>
      </c>
      <c r="J14" s="819"/>
      <c r="K14" s="819"/>
      <c r="L14" s="819"/>
      <c r="M14" s="820"/>
      <c r="N14" s="794" t="str">
        <f t="shared" ca="1" si="2"/>
        <v>慶弔・見舞費</v>
      </c>
      <c r="O14" s="846" t="str">
        <f t="shared" ca="1" si="3"/>
        <v>(慶弔用供花等)</v>
      </c>
      <c r="P14" s="798">
        <f t="shared" ca="1" si="4"/>
        <v>11616</v>
      </c>
      <c r="Q14" s="844" t="str">
        <f t="shared" ca="1" si="5"/>
        <v>口振</v>
      </c>
    </row>
    <row r="15" spans="1:23" ht="23.1" customHeight="1">
      <c r="A15" s="779">
        <v>80</v>
      </c>
      <c r="B15" s="839">
        <f t="shared" ca="1" si="0"/>
        <v>45265</v>
      </c>
      <c r="C15" s="840"/>
      <c r="D15" s="840"/>
      <c r="E15" s="840"/>
      <c r="F15" s="840"/>
      <c r="G15" s="840"/>
      <c r="H15" s="841"/>
      <c r="I15" s="829" t="str">
        <f t="shared" ca="1" si="1"/>
        <v>叙勲受章祝酒（新川稔氏）</v>
      </c>
      <c r="J15" s="819"/>
      <c r="K15" s="819"/>
      <c r="L15" s="819"/>
      <c r="M15" s="820"/>
      <c r="N15" s="794" t="str">
        <f t="shared" ca="1" si="2"/>
        <v>慶弔・見舞費</v>
      </c>
      <c r="O15" s="846" t="str">
        <f t="shared" ca="1" si="3"/>
        <v>(慶弔用供花等)</v>
      </c>
      <c r="P15" s="798">
        <f t="shared" ca="1" si="4"/>
        <v>6380</v>
      </c>
      <c r="Q15" s="844" t="str">
        <f t="shared" ca="1" si="5"/>
        <v>口振</v>
      </c>
    </row>
    <row r="16" spans="1:23" ht="23.1" customHeight="1">
      <c r="A16" s="779">
        <v>81</v>
      </c>
      <c r="B16" s="839">
        <f t="shared" ca="1" si="0"/>
        <v>45265</v>
      </c>
      <c r="C16" s="840"/>
      <c r="D16" s="840"/>
      <c r="E16" s="840"/>
      <c r="F16" s="840"/>
      <c r="G16" s="840"/>
      <c r="H16" s="841"/>
      <c r="I16" s="829" t="str">
        <f t="shared" ca="1" si="1"/>
        <v>叙勲受章祝酒（中野健司氏）</v>
      </c>
      <c r="J16" s="819"/>
      <c r="K16" s="819"/>
      <c r="L16" s="819"/>
      <c r="M16" s="820"/>
      <c r="N16" s="794" t="str">
        <f t="shared" ca="1" si="2"/>
        <v>慶弔・見舞費</v>
      </c>
      <c r="O16" s="846" t="str">
        <f t="shared" ca="1" si="3"/>
        <v>(慶弔用供花等)</v>
      </c>
      <c r="P16" s="798">
        <f t="shared" ca="1" si="4"/>
        <v>5676</v>
      </c>
      <c r="Q16" s="844" t="str">
        <f t="shared" ca="1" si="5"/>
        <v>口振</v>
      </c>
    </row>
    <row r="17" spans="1:17" ht="23.1" customHeight="1">
      <c r="A17" s="779">
        <v>82</v>
      </c>
      <c r="B17" s="839">
        <f t="shared" ca="1" si="0"/>
        <v>45275</v>
      </c>
      <c r="C17" s="840"/>
      <c r="D17" s="840"/>
      <c r="E17" s="840"/>
      <c r="F17" s="840"/>
      <c r="G17" s="840"/>
      <c r="H17" s="841"/>
      <c r="I17" s="829" t="str">
        <f t="shared" ca="1" si="1"/>
        <v>叙勲受章祝酒（加藤繁氏）</v>
      </c>
      <c r="J17" s="819"/>
      <c r="K17" s="819"/>
      <c r="L17" s="819"/>
      <c r="M17" s="820"/>
      <c r="N17" s="794" t="str">
        <f t="shared" ca="1" si="2"/>
        <v>慶弔・見舞費</v>
      </c>
      <c r="O17" s="846" t="str">
        <f t="shared" ca="1" si="3"/>
        <v>(慶弔用供花等)</v>
      </c>
      <c r="P17" s="798">
        <f t="shared" ca="1" si="4"/>
        <v>6000</v>
      </c>
      <c r="Q17" s="844" t="str">
        <f t="shared" ca="1" si="5"/>
        <v>口振</v>
      </c>
    </row>
    <row r="18" spans="1:17" ht="23.1" customHeight="1">
      <c r="A18" s="779">
        <v>83</v>
      </c>
      <c r="B18" s="839">
        <f t="shared" ca="1" si="0"/>
        <v>45236</v>
      </c>
      <c r="C18" s="840"/>
      <c r="D18" s="840"/>
      <c r="E18" s="840"/>
      <c r="F18" s="840"/>
      <c r="G18" s="840"/>
      <c r="H18" s="841"/>
      <c r="I18" s="829" t="str">
        <f t="shared" ca="1" si="1"/>
        <v>令和5年度第2回「ワンチームとやま」懇談会</v>
      </c>
      <c r="J18" s="819"/>
      <c r="K18" s="819"/>
      <c r="L18" s="819"/>
      <c r="M18" s="820"/>
      <c r="N18" s="794" t="str">
        <f t="shared" ca="1" si="2"/>
        <v>会議・懇談会費</v>
      </c>
      <c r="O18" s="846" t="str">
        <f t="shared" ca="1" si="3"/>
        <v>(会議・懇談会費)</v>
      </c>
      <c r="P18" s="798">
        <f t="shared" ca="1" si="4"/>
        <v>10000</v>
      </c>
      <c r="Q18" s="844" t="str">
        <f t="shared" ca="1" si="5"/>
        <v>現金</v>
      </c>
    </row>
    <row r="19" spans="1:17" ht="23.1" customHeight="1">
      <c r="A19" s="779">
        <v>84</v>
      </c>
      <c r="B19" s="839">
        <f t="shared" ca="1" si="0"/>
        <v>45237</v>
      </c>
      <c r="C19" s="840"/>
      <c r="D19" s="840"/>
      <c r="E19" s="840"/>
      <c r="F19" s="840"/>
      <c r="G19" s="840"/>
      <c r="H19" s="841"/>
      <c r="I19" s="829" t="str">
        <f t="shared" ca="1" si="1"/>
        <v>元新湊市助役　角谷庄司氏逝去香典</v>
      </c>
      <c r="J19" s="819"/>
      <c r="K19" s="819"/>
      <c r="L19" s="819"/>
      <c r="M19" s="820"/>
      <c r="N19" s="794" t="str">
        <f t="shared" ca="1" si="2"/>
        <v>慶弔・見舞費</v>
      </c>
      <c r="O19" s="846" t="str">
        <f t="shared" ca="1" si="3"/>
        <v>(香典)</v>
      </c>
      <c r="P19" s="798">
        <f t="shared" ca="1" si="4"/>
        <v>10000</v>
      </c>
      <c r="Q19" s="844" t="str">
        <f t="shared" ca="1" si="5"/>
        <v>現金</v>
      </c>
    </row>
    <row r="20" spans="1:17" ht="23.1" customHeight="1">
      <c r="A20" s="779">
        <v>85</v>
      </c>
      <c r="B20" s="839">
        <f t="shared" ca="1" si="0"/>
        <v>45275</v>
      </c>
      <c r="C20" s="840"/>
      <c r="D20" s="840"/>
      <c r="E20" s="840"/>
      <c r="F20" s="840"/>
      <c r="G20" s="840"/>
      <c r="H20" s="841"/>
      <c r="I20" s="829" t="str">
        <f t="shared" ca="1" si="1"/>
        <v>元新湊市助役　角谷庄司氏葬儀生花代</v>
      </c>
      <c r="J20" s="819"/>
      <c r="K20" s="819"/>
      <c r="L20" s="819"/>
      <c r="M20" s="820"/>
      <c r="N20" s="794" t="str">
        <f t="shared" ca="1" si="2"/>
        <v>慶弔・見舞費</v>
      </c>
      <c r="O20" s="846" t="str">
        <f t="shared" ca="1" si="3"/>
        <v>(慶弔用供花等)</v>
      </c>
      <c r="P20" s="798">
        <f t="shared" ca="1" si="4"/>
        <v>11000</v>
      </c>
      <c r="Q20" s="844" t="str">
        <f t="shared" ca="1" si="5"/>
        <v>口振</v>
      </c>
    </row>
    <row r="21" spans="1:17" ht="23.1" customHeight="1">
      <c r="A21" s="779">
        <v>86</v>
      </c>
      <c r="B21" s="839">
        <f t="shared" ca="1" si="0"/>
        <v>45238</v>
      </c>
      <c r="C21" s="840"/>
      <c r="D21" s="840"/>
      <c r="E21" s="840"/>
      <c r="F21" s="840"/>
      <c r="G21" s="840"/>
      <c r="H21" s="841"/>
      <c r="I21" s="829" t="str">
        <f t="shared" ca="1" si="1"/>
        <v>令和５年北陸ブロック懇談会（北陸管内道路整備促進協会）</v>
      </c>
      <c r="J21" s="819"/>
      <c r="K21" s="819"/>
      <c r="L21" s="819"/>
      <c r="M21" s="820"/>
      <c r="N21" s="794" t="str">
        <f t="shared" ca="1" si="2"/>
        <v>会議・懇談会費</v>
      </c>
      <c r="O21" s="846" t="str">
        <f t="shared" ca="1" si="3"/>
        <v>(会議・懇談会費)</v>
      </c>
      <c r="P21" s="798">
        <f t="shared" ca="1" si="4"/>
        <v>7000</v>
      </c>
      <c r="Q21" s="844" t="str">
        <f t="shared" ca="1" si="5"/>
        <v>現金</v>
      </c>
    </row>
    <row r="22" spans="1:17" ht="23.1" customHeight="1">
      <c r="A22" s="779">
        <v>87</v>
      </c>
      <c r="B22" s="839">
        <f t="shared" ca="1" si="0"/>
        <v>45244</v>
      </c>
      <c r="C22" s="840"/>
      <c r="D22" s="840"/>
      <c r="E22" s="840"/>
      <c r="F22" s="840"/>
      <c r="G22" s="840"/>
      <c r="H22" s="841"/>
      <c r="I22" s="829" t="str">
        <f t="shared" ca="1" si="1"/>
        <v>富山県市長会研修会　研修会負担金として</v>
      </c>
      <c r="J22" s="819"/>
      <c r="K22" s="819"/>
      <c r="L22" s="819"/>
      <c r="M22" s="820"/>
      <c r="N22" s="794" t="str">
        <f t="shared" ca="1" si="2"/>
        <v>会議・懇談会費</v>
      </c>
      <c r="O22" s="846" t="str">
        <f t="shared" ca="1" si="3"/>
        <v>(会議・懇談会費)</v>
      </c>
      <c r="P22" s="798">
        <f t="shared" ca="1" si="4"/>
        <v>13000</v>
      </c>
      <c r="Q22" s="844" t="str">
        <f t="shared" ca="1" si="5"/>
        <v>現金</v>
      </c>
    </row>
    <row r="23" spans="1:17" ht="23.1" customHeight="1">
      <c r="A23" s="779">
        <v>88</v>
      </c>
      <c r="B23" s="839">
        <f t="shared" ca="1" si="0"/>
        <v>45247</v>
      </c>
      <c r="C23" s="840"/>
      <c r="D23" s="840"/>
      <c r="E23" s="840"/>
      <c r="F23" s="840"/>
      <c r="G23" s="840"/>
      <c r="H23" s="841"/>
      <c r="I23" s="829" t="str">
        <f t="shared" ca="1" si="1"/>
        <v>農業委員会委員懇談会</v>
      </c>
      <c r="J23" s="819"/>
      <c r="K23" s="819"/>
      <c r="L23" s="819"/>
      <c r="M23" s="820"/>
      <c r="N23" s="794" t="str">
        <f t="shared" ca="1" si="2"/>
        <v>会議・懇談会費</v>
      </c>
      <c r="O23" s="846" t="str">
        <f t="shared" ca="1" si="3"/>
        <v>(会議・懇談会費)</v>
      </c>
      <c r="P23" s="798">
        <f t="shared" ca="1" si="4"/>
        <v>10000</v>
      </c>
      <c r="Q23" s="844" t="str">
        <f t="shared" ca="1" si="5"/>
        <v>現金</v>
      </c>
    </row>
    <row r="24" spans="1:17" ht="23.1" customHeight="1">
      <c r="A24" s="779">
        <v>89</v>
      </c>
      <c r="B24" s="839">
        <f t="shared" ca="1" si="0"/>
        <v>45250</v>
      </c>
      <c r="C24" s="840"/>
      <c r="D24" s="840"/>
      <c r="E24" s="840"/>
      <c r="F24" s="840"/>
      <c r="G24" s="840"/>
      <c r="H24" s="841"/>
      <c r="I24" s="829" t="str">
        <f t="shared" ca="1" si="1"/>
        <v>射水商工会議所2023会員大会懇談会会費</v>
      </c>
      <c r="J24" s="819"/>
      <c r="K24" s="819"/>
      <c r="L24" s="819"/>
      <c r="M24" s="820"/>
      <c r="N24" s="794" t="str">
        <f t="shared" ca="1" si="2"/>
        <v>会議・懇談会費</v>
      </c>
      <c r="O24" s="846" t="str">
        <f t="shared" ca="1" si="3"/>
        <v>(会議・懇談会費)</v>
      </c>
      <c r="P24" s="798">
        <f t="shared" ca="1" si="4"/>
        <v>10000</v>
      </c>
      <c r="Q24" s="844" t="str">
        <f t="shared" ca="1" si="5"/>
        <v>現金</v>
      </c>
    </row>
    <row r="25" spans="1:17" ht="23.1" customHeight="1">
      <c r="A25" s="779">
        <v>90</v>
      </c>
      <c r="B25" s="839">
        <f t="shared" ca="1" si="0"/>
        <v>45285</v>
      </c>
      <c r="C25" s="840"/>
      <c r="D25" s="840"/>
      <c r="E25" s="840"/>
      <c r="F25" s="840"/>
      <c r="G25" s="840"/>
      <c r="H25" s="841"/>
      <c r="I25" s="829" t="str">
        <f t="shared" ca="1" si="1"/>
        <v>岡村美南劇団四季俳優ミュージカル出演祝花</v>
      </c>
      <c r="J25" s="819"/>
      <c r="K25" s="819"/>
      <c r="L25" s="819"/>
      <c r="M25" s="820"/>
      <c r="N25" s="794" t="str">
        <f t="shared" ca="1" si="2"/>
        <v>慶弔・見舞費</v>
      </c>
      <c r="O25" s="846">
        <f t="shared" ca="1" si="3"/>
        <v>0</v>
      </c>
      <c r="P25" s="798">
        <f t="shared" ca="1" si="4"/>
        <v>7700</v>
      </c>
      <c r="Q25" s="844" t="str">
        <f t="shared" ca="1" si="5"/>
        <v>口振</v>
      </c>
    </row>
    <row r="26" spans="1:17" ht="23.1" customHeight="1">
      <c r="A26" s="779">
        <v>91</v>
      </c>
      <c r="B26" s="839">
        <f t="shared" ca="1" si="0"/>
        <v>45257</v>
      </c>
      <c r="C26" s="840"/>
      <c r="D26" s="840"/>
      <c r="E26" s="840"/>
      <c r="F26" s="840"/>
      <c r="G26" s="840"/>
      <c r="H26" s="841"/>
      <c r="I26" s="829" t="str">
        <f t="shared" ca="1" si="1"/>
        <v>元新湊市議会議長　檜物和廣氏逝去香典</v>
      </c>
      <c r="J26" s="819"/>
      <c r="K26" s="819"/>
      <c r="L26" s="819"/>
      <c r="M26" s="820"/>
      <c r="N26" s="794" t="str">
        <f t="shared" ca="1" si="2"/>
        <v>慶弔・見舞費</v>
      </c>
      <c r="O26" s="846" t="str">
        <f t="shared" ca="1" si="3"/>
        <v>(香典)</v>
      </c>
      <c r="P26" s="798">
        <f t="shared" ca="1" si="4"/>
        <v>10000</v>
      </c>
      <c r="Q26" s="844" t="str">
        <f t="shared" ca="1" si="5"/>
        <v>現金</v>
      </c>
    </row>
    <row r="27" spans="1:17" ht="23.1" customHeight="1">
      <c r="A27" s="779">
        <v>92</v>
      </c>
      <c r="B27" s="839">
        <f t="shared" ca="1" si="0"/>
        <v>45275</v>
      </c>
      <c r="C27" s="840"/>
      <c r="D27" s="840"/>
      <c r="E27" s="840"/>
      <c r="F27" s="840"/>
      <c r="G27" s="840"/>
      <c r="H27" s="841"/>
      <c r="I27" s="829" t="str">
        <f t="shared" ca="1" si="1"/>
        <v>元新湊市議会議長　檜物和廣氏葬儀生花代</v>
      </c>
      <c r="J27" s="819"/>
      <c r="K27" s="819"/>
      <c r="L27" s="819"/>
      <c r="M27" s="820"/>
      <c r="N27" s="794" t="str">
        <f t="shared" ca="1" si="2"/>
        <v>慶弔・見舞費</v>
      </c>
      <c r="O27" s="846" t="str">
        <f t="shared" ca="1" si="3"/>
        <v>(慶弔用供花等)</v>
      </c>
      <c r="P27" s="798">
        <f t="shared" ca="1" si="4"/>
        <v>11000</v>
      </c>
      <c r="Q27" s="844" t="str">
        <f t="shared" ca="1" si="5"/>
        <v>口振</v>
      </c>
    </row>
    <row r="28" spans="1:17" ht="23.1" customHeight="1">
      <c r="A28" s="779">
        <v>93</v>
      </c>
      <c r="B28" s="839">
        <f t="shared" ca="1" si="0"/>
        <v>45263</v>
      </c>
      <c r="C28" s="840"/>
      <c r="D28" s="840"/>
      <c r="E28" s="840"/>
      <c r="F28" s="840"/>
      <c r="G28" s="840"/>
      <c r="H28" s="841"/>
      <c r="I28" s="829" t="str">
        <f t="shared" ca="1" si="1"/>
        <v>元県議会議員　湊谷道夫氏逝去香典</v>
      </c>
      <c r="J28" s="819"/>
      <c r="K28" s="819"/>
      <c r="L28" s="819"/>
      <c r="M28" s="820"/>
      <c r="N28" s="794" t="str">
        <f t="shared" ca="1" si="2"/>
        <v>慶弔・見舞費</v>
      </c>
      <c r="O28" s="846" t="str">
        <f t="shared" ca="1" si="3"/>
        <v>(香典)</v>
      </c>
      <c r="P28" s="798">
        <f t="shared" ca="1" si="4"/>
        <v>10000</v>
      </c>
      <c r="Q28" s="844" t="str">
        <f t="shared" ca="1" si="5"/>
        <v>現金</v>
      </c>
    </row>
    <row r="29" spans="1:17" ht="23.1" customHeight="1">
      <c r="A29" s="779">
        <v>94</v>
      </c>
      <c r="B29" s="839">
        <f t="shared" ca="1" si="0"/>
        <v>45285</v>
      </c>
      <c r="C29" s="840"/>
      <c r="D29" s="840"/>
      <c r="E29" s="840"/>
      <c r="F29" s="840"/>
      <c r="G29" s="840"/>
      <c r="H29" s="841"/>
      <c r="I29" s="829" t="str">
        <f t="shared" ca="1" si="1"/>
        <v>元県議会議員　湊谷道夫氏葬儀生花代</v>
      </c>
      <c r="J29" s="819"/>
      <c r="K29" s="819"/>
      <c r="L29" s="819"/>
      <c r="M29" s="820"/>
      <c r="N29" s="794" t="str">
        <f t="shared" ca="1" si="2"/>
        <v>慶弔・見舞費</v>
      </c>
      <c r="O29" s="846" t="str">
        <f t="shared" ca="1" si="3"/>
        <v>(慶弔用供花等)</v>
      </c>
      <c r="P29" s="798">
        <f t="shared" ca="1" si="4"/>
        <v>11000</v>
      </c>
      <c r="Q29" s="844" t="str">
        <f t="shared" ca="1" si="5"/>
        <v>口振</v>
      </c>
    </row>
    <row r="30" spans="1:17" ht="23.1" customHeight="1">
      <c r="A30" s="779">
        <v>95</v>
      </c>
      <c r="B30" s="839">
        <f t="shared" ca="1" si="0"/>
        <v>45266</v>
      </c>
      <c r="C30" s="840"/>
      <c r="D30" s="840"/>
      <c r="E30" s="840"/>
      <c r="F30" s="840"/>
      <c r="G30" s="840"/>
      <c r="H30" s="841"/>
      <c r="I30" s="829" t="str">
        <f t="shared" ca="1" si="1"/>
        <v>元小杉町収入役　金井信之氏逝去香典</v>
      </c>
      <c r="J30" s="819"/>
      <c r="K30" s="819"/>
      <c r="L30" s="819"/>
      <c r="M30" s="820"/>
      <c r="N30" s="794" t="str">
        <f t="shared" ca="1" si="2"/>
        <v>慶弔・見舞費</v>
      </c>
      <c r="O30" s="846" t="str">
        <f t="shared" ca="1" si="3"/>
        <v>(香典)</v>
      </c>
      <c r="P30" s="798">
        <f t="shared" ca="1" si="4"/>
        <v>10000</v>
      </c>
      <c r="Q30" s="844" t="str">
        <f t="shared" ca="1" si="5"/>
        <v>現金</v>
      </c>
    </row>
    <row r="31" spans="1:17" ht="23.1" customHeight="1">
      <c r="A31" s="779">
        <v>96</v>
      </c>
      <c r="B31" s="839">
        <f t="shared" ca="1" si="0"/>
        <v>45296</v>
      </c>
      <c r="C31" s="840"/>
      <c r="D31" s="840"/>
      <c r="E31" s="840"/>
      <c r="F31" s="840"/>
      <c r="G31" s="840"/>
      <c r="H31" s="841"/>
      <c r="I31" s="829" t="str">
        <f t="shared" ca="1" si="1"/>
        <v>元小杉町収入役　金井信之氏葬儀生花代</v>
      </c>
      <c r="J31" s="819"/>
      <c r="K31" s="819"/>
      <c r="L31" s="819"/>
      <c r="M31" s="820"/>
      <c r="N31" s="794" t="str">
        <f t="shared" ca="1" si="2"/>
        <v>慶弔・見舞費</v>
      </c>
      <c r="O31" s="846" t="str">
        <f t="shared" ca="1" si="3"/>
        <v>(慶弔用供花等)</v>
      </c>
      <c r="P31" s="798">
        <f t="shared" ca="1" si="4"/>
        <v>11000</v>
      </c>
      <c r="Q31" s="844" t="str">
        <f t="shared" ca="1" si="5"/>
        <v>口振</v>
      </c>
    </row>
    <row r="32" spans="1:17" ht="23.1" customHeight="1">
      <c r="A32" s="779">
        <v>97</v>
      </c>
      <c r="B32" s="839">
        <f t="shared" ca="1" si="0"/>
        <v>45268</v>
      </c>
      <c r="C32" s="840"/>
      <c r="D32" s="840"/>
      <c r="E32" s="840"/>
      <c r="F32" s="840"/>
      <c r="G32" s="840"/>
      <c r="H32" s="841"/>
      <c r="I32" s="829" t="str">
        <f t="shared" ca="1" si="1"/>
        <v>射水市観光協会正副会長会議会費</v>
      </c>
      <c r="J32" s="819"/>
      <c r="K32" s="819"/>
      <c r="L32" s="819"/>
      <c r="M32" s="820"/>
      <c r="N32" s="794" t="str">
        <f t="shared" ca="1" si="2"/>
        <v>会議・懇談会費</v>
      </c>
      <c r="O32" s="846" t="str">
        <f t="shared" ca="1" si="3"/>
        <v>(会議・懇談会費)</v>
      </c>
      <c r="P32" s="798">
        <f t="shared" ca="1" si="4"/>
        <v>10000</v>
      </c>
      <c r="Q32" s="844" t="str">
        <f t="shared" ca="1" si="5"/>
        <v>現金</v>
      </c>
    </row>
    <row r="33" spans="1:17" ht="23.1" customHeight="1">
      <c r="A33" s="779">
        <v>98</v>
      </c>
      <c r="B33" s="839">
        <f t="shared" ca="1" si="0"/>
        <v>45316</v>
      </c>
      <c r="C33" s="840"/>
      <c r="D33" s="840"/>
      <c r="E33" s="840"/>
      <c r="F33" s="840"/>
      <c r="G33" s="840"/>
      <c r="H33" s="841"/>
      <c r="I33" s="829" t="str">
        <f t="shared" ca="1" si="1"/>
        <v>和田朝子記念AirBalletStudioスタンド花</v>
      </c>
      <c r="J33" s="819"/>
      <c r="K33" s="819"/>
      <c r="L33" s="819"/>
      <c r="M33" s="820"/>
      <c r="N33" s="794" t="str">
        <f t="shared" ca="1" si="2"/>
        <v>慶弔・見舞費</v>
      </c>
      <c r="O33" s="846" t="str">
        <f t="shared" ca="1" si="3"/>
        <v>(慶弔用供花等)</v>
      </c>
      <c r="P33" s="798">
        <f t="shared" ca="1" si="4"/>
        <v>11000</v>
      </c>
      <c r="Q33" s="844" t="str">
        <f t="shared" ca="1" si="5"/>
        <v>口振</v>
      </c>
    </row>
    <row r="34" spans="1:17" ht="23.1" customHeight="1">
      <c r="A34" s="779">
        <v>99</v>
      </c>
      <c r="B34" s="839">
        <f t="shared" ca="1" si="0"/>
        <v>45275</v>
      </c>
      <c r="C34" s="840"/>
      <c r="D34" s="840"/>
      <c r="E34" s="840"/>
      <c r="F34" s="840"/>
      <c r="G34" s="840"/>
      <c r="H34" s="841"/>
      <c r="I34" s="829" t="str">
        <f t="shared" ca="1" si="1"/>
        <v>元小杉町助役　村上常雄氏逝去香典</v>
      </c>
      <c r="J34" s="819"/>
      <c r="K34" s="819"/>
      <c r="L34" s="819"/>
      <c r="M34" s="820"/>
      <c r="N34" s="794" t="str">
        <f t="shared" ca="1" si="2"/>
        <v>慶弔・見舞費</v>
      </c>
      <c r="O34" s="846" t="str">
        <f t="shared" ca="1" si="3"/>
        <v>(香典)</v>
      </c>
      <c r="P34" s="798">
        <f t="shared" ca="1" si="4"/>
        <v>10000</v>
      </c>
      <c r="Q34" s="844" t="str">
        <f t="shared" ca="1" si="5"/>
        <v>現金</v>
      </c>
    </row>
    <row r="35" spans="1:17" ht="23.1" customHeight="1">
      <c r="A35" s="779">
        <v>100</v>
      </c>
      <c r="B35" s="839">
        <f t="shared" ca="1" si="0"/>
        <v>45296</v>
      </c>
      <c r="C35" s="840"/>
      <c r="D35" s="840"/>
      <c r="E35" s="840"/>
      <c r="F35" s="840"/>
      <c r="G35" s="840"/>
      <c r="H35" s="841"/>
      <c r="I35" s="829" t="str">
        <f t="shared" ca="1" si="1"/>
        <v>元小杉町助役　村上常雄氏葬儀生花代</v>
      </c>
      <c r="J35" s="819"/>
      <c r="K35" s="819"/>
      <c r="L35" s="819"/>
      <c r="M35" s="820"/>
      <c r="N35" s="794" t="str">
        <f t="shared" ca="1" si="2"/>
        <v>慶弔・見舞費</v>
      </c>
      <c r="O35" s="846" t="str">
        <f t="shared" ca="1" si="3"/>
        <v>(慶弔用供花等)</v>
      </c>
      <c r="P35" s="798">
        <f t="shared" ca="1" si="4"/>
        <v>11000</v>
      </c>
      <c r="Q35" s="844" t="str">
        <f t="shared" ca="1" si="5"/>
        <v>口振</v>
      </c>
    </row>
    <row r="36" spans="1:17" ht="23.1" customHeight="1">
      <c r="A36" s="779">
        <v>101</v>
      </c>
      <c r="B36" s="839">
        <f t="shared" ca="1" si="0"/>
        <v>45275</v>
      </c>
      <c r="C36" s="840"/>
      <c r="D36" s="840"/>
      <c r="E36" s="840"/>
      <c r="F36" s="840"/>
      <c r="G36" s="840"/>
      <c r="H36" s="841"/>
      <c r="I36" s="829" t="str">
        <f t="shared" ca="1" si="1"/>
        <v>元新湊市議会議員　松井健吾氏逝去香典</v>
      </c>
      <c r="J36" s="819"/>
      <c r="K36" s="819"/>
      <c r="L36" s="819"/>
      <c r="M36" s="820"/>
      <c r="N36" s="794" t="str">
        <f t="shared" ca="1" si="2"/>
        <v>慶弔・見舞費</v>
      </c>
      <c r="O36" s="846" t="str">
        <f t="shared" ca="1" si="3"/>
        <v>(香典)</v>
      </c>
      <c r="P36" s="798">
        <f t="shared" ca="1" si="4"/>
        <v>10000</v>
      </c>
      <c r="Q36" s="844" t="str">
        <f t="shared" ca="1" si="5"/>
        <v>現金</v>
      </c>
    </row>
    <row r="37" spans="1:17" ht="23.1" customHeight="1">
      <c r="A37" s="779">
        <v>102</v>
      </c>
      <c r="B37" s="839">
        <f t="shared" ca="1" si="0"/>
        <v>45296</v>
      </c>
      <c r="C37" s="840"/>
      <c r="D37" s="840"/>
      <c r="E37" s="840"/>
      <c r="F37" s="840"/>
      <c r="G37" s="840"/>
      <c r="H37" s="841"/>
      <c r="I37" s="829" t="str">
        <f t="shared" ca="1" si="1"/>
        <v>元新湊市議会議員　松井健吾氏葬儀生花代</v>
      </c>
      <c r="J37" s="819"/>
      <c r="K37" s="819"/>
      <c r="L37" s="819"/>
      <c r="M37" s="820"/>
      <c r="N37" s="794" t="str">
        <f t="shared" ca="1" si="2"/>
        <v>慶弔・見舞費</v>
      </c>
      <c r="O37" s="846" t="str">
        <f t="shared" ca="1" si="3"/>
        <v>(慶弔用供花等)</v>
      </c>
      <c r="P37" s="798">
        <f t="shared" ca="1" si="4"/>
        <v>11000</v>
      </c>
      <c r="Q37" s="844" t="str">
        <f t="shared" ca="1" si="5"/>
        <v>口振</v>
      </c>
    </row>
    <row r="38" spans="1:17" ht="23.1" customHeight="1">
      <c r="A38" s="779"/>
      <c r="B38" s="839" t="str">
        <f t="shared" ca="1" si="0"/>
        <v/>
      </c>
      <c r="C38" s="840"/>
      <c r="D38" s="840"/>
      <c r="E38" s="840"/>
      <c r="F38" s="840"/>
      <c r="G38" s="840"/>
      <c r="H38" s="841"/>
      <c r="I38" s="829" t="str">
        <f t="shared" ca="1" si="1"/>
        <v/>
      </c>
      <c r="J38" s="819"/>
      <c r="K38" s="819"/>
      <c r="L38" s="819"/>
      <c r="M38" s="820"/>
      <c r="N38" s="794" t="str">
        <f t="shared" ca="1" si="2"/>
        <v/>
      </c>
      <c r="O38" s="846" t="str">
        <f t="shared" ca="1" si="3"/>
        <v/>
      </c>
      <c r="P38" s="798" t="str">
        <f t="shared" ca="1" si="4"/>
        <v/>
      </c>
      <c r="Q38" s="844" t="str">
        <f t="shared" ca="1" si="5"/>
        <v/>
      </c>
    </row>
    <row r="39" spans="1:17" ht="23.1" customHeight="1">
      <c r="A39" s="779"/>
      <c r="B39" s="839" t="str">
        <f t="shared" ca="1" si="0"/>
        <v/>
      </c>
      <c r="C39" s="840"/>
      <c r="D39" s="840"/>
      <c r="E39" s="840"/>
      <c r="F39" s="840"/>
      <c r="G39" s="840"/>
      <c r="H39" s="841"/>
      <c r="I39" s="829" t="str">
        <f t="shared" ca="1" si="1"/>
        <v/>
      </c>
      <c r="J39" s="819"/>
      <c r="K39" s="819"/>
      <c r="L39" s="819"/>
      <c r="M39" s="820"/>
      <c r="N39" s="794" t="str">
        <f t="shared" ca="1" si="2"/>
        <v/>
      </c>
      <c r="O39" s="846" t="str">
        <f t="shared" ca="1" si="3"/>
        <v/>
      </c>
      <c r="P39" s="798" t="str">
        <f t="shared" ca="1" si="4"/>
        <v/>
      </c>
      <c r="Q39" s="844" t="str">
        <f t="shared" ca="1" si="5"/>
        <v/>
      </c>
    </row>
    <row r="40" spans="1:17" ht="23.1" customHeight="1">
      <c r="A40" s="857"/>
      <c r="B40" s="839" t="str">
        <f t="shared" ca="1" si="0"/>
        <v/>
      </c>
      <c r="C40" s="840"/>
      <c r="D40" s="840"/>
      <c r="E40" s="840"/>
      <c r="F40" s="840"/>
      <c r="G40" s="840"/>
      <c r="H40" s="841"/>
      <c r="I40" s="829" t="str">
        <f t="shared" ca="1" si="1"/>
        <v/>
      </c>
      <c r="J40" s="819"/>
      <c r="K40" s="819"/>
      <c r="L40" s="819"/>
      <c r="M40" s="820"/>
      <c r="N40" s="794" t="str">
        <f t="shared" ca="1" si="2"/>
        <v/>
      </c>
      <c r="O40" s="846" t="str">
        <f t="shared" ca="1" si="3"/>
        <v/>
      </c>
      <c r="P40" s="798" t="str">
        <f t="shared" ca="1" si="4"/>
        <v/>
      </c>
      <c r="Q40" s="844" t="str">
        <f t="shared" ca="1" si="5"/>
        <v/>
      </c>
    </row>
    <row r="41" spans="1:17" ht="23.1" customHeight="1">
      <c r="A41" s="857"/>
      <c r="B41" s="839" t="str">
        <f t="shared" ca="1" si="0"/>
        <v/>
      </c>
      <c r="C41" s="840"/>
      <c r="D41" s="840"/>
      <c r="E41" s="840"/>
      <c r="F41" s="840"/>
      <c r="G41" s="840"/>
      <c r="H41" s="841"/>
      <c r="I41" s="829" t="str">
        <f t="shared" ca="1" si="1"/>
        <v/>
      </c>
      <c r="J41" s="819"/>
      <c r="K41" s="819"/>
      <c r="L41" s="819"/>
      <c r="M41" s="820"/>
      <c r="N41" s="794" t="str">
        <f t="shared" ca="1" si="2"/>
        <v/>
      </c>
      <c r="O41" s="846" t="str">
        <f t="shared" ca="1" si="3"/>
        <v/>
      </c>
      <c r="P41" s="798" t="str">
        <f t="shared" ca="1" si="4"/>
        <v/>
      </c>
      <c r="Q41" s="844" t="str">
        <f t="shared" ca="1" si="5"/>
        <v/>
      </c>
    </row>
    <row r="42" spans="1:17" ht="23.1" customHeight="1">
      <c r="A42" s="779"/>
      <c r="B42" s="839" t="str">
        <f t="shared" ca="1" si="0"/>
        <v/>
      </c>
      <c r="C42" s="840"/>
      <c r="D42" s="840"/>
      <c r="E42" s="840"/>
      <c r="F42" s="840"/>
      <c r="G42" s="840"/>
      <c r="H42" s="841"/>
      <c r="I42" s="829" t="str">
        <f t="shared" ca="1" si="1"/>
        <v/>
      </c>
      <c r="J42" s="819"/>
      <c r="K42" s="819"/>
      <c r="L42" s="819"/>
      <c r="M42" s="820"/>
      <c r="N42" s="794" t="str">
        <f t="shared" ca="1" si="2"/>
        <v/>
      </c>
      <c r="O42" s="846" t="str">
        <f t="shared" ca="1" si="3"/>
        <v/>
      </c>
      <c r="P42" s="798" t="str">
        <f t="shared" ca="1" si="4"/>
        <v/>
      </c>
      <c r="Q42" s="844" t="str">
        <f t="shared" ca="1" si="5"/>
        <v/>
      </c>
    </row>
    <row r="43" spans="1:17" ht="20.100000000000001" customHeight="1">
      <c r="A43" s="858"/>
      <c r="B43" s="859" t="s">
        <v>37</v>
      </c>
      <c r="C43" s="859"/>
      <c r="D43" s="859"/>
      <c r="E43" s="859"/>
      <c r="F43" s="859"/>
      <c r="G43" s="859"/>
      <c r="H43" s="859"/>
      <c r="I43" s="859"/>
      <c r="J43" s="859"/>
      <c r="K43" s="859"/>
      <c r="L43" s="859"/>
      <c r="M43" s="859"/>
      <c r="N43" s="859"/>
      <c r="O43" s="859"/>
      <c r="P43" s="799">
        <f ca="1">SUM(P3:P42)</f>
        <v>428557</v>
      </c>
      <c r="Q43" s="860"/>
    </row>
    <row r="44" spans="1:17" ht="20.100000000000001" customHeight="1">
      <c r="A44" s="781"/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N44" s="781"/>
      <c r="O44" s="781"/>
      <c r="P44" s="800"/>
      <c r="Q44" s="845"/>
    </row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spans="2:23" ht="20.100000000000001" customHeight="1"/>
    <row r="50" spans="2:23" ht="20.100000000000001" customHeight="1"/>
    <row r="51" spans="2:23" ht="20.100000000000001" customHeight="1"/>
    <row r="52" spans="2:23" ht="20.100000000000001" customHeight="1"/>
    <row r="53" spans="2:23" ht="20.100000000000001" customHeight="1"/>
    <row r="54" spans="2:23" ht="20.100000000000001" customHeight="1"/>
    <row r="55" spans="2:23" ht="20.100000000000001" customHeight="1"/>
    <row r="56" spans="2:23" s="773" customFormat="1" ht="20.100000000000001" customHeight="1"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5"/>
      <c r="O56" s="775"/>
      <c r="P56" s="776"/>
      <c r="Q56" s="775"/>
      <c r="R56" s="774"/>
      <c r="S56" s="774"/>
      <c r="T56" s="774"/>
      <c r="U56" s="774"/>
      <c r="V56" s="774"/>
      <c r="W56" s="774"/>
    </row>
    <row r="57" spans="2:23" s="773" customFormat="1" ht="20.100000000000001" customHeight="1"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5"/>
      <c r="O57" s="775"/>
      <c r="P57" s="776"/>
      <c r="Q57" s="775"/>
      <c r="R57" s="774"/>
      <c r="S57" s="774"/>
      <c r="T57" s="774"/>
      <c r="U57" s="774"/>
      <c r="V57" s="774"/>
      <c r="W57" s="774"/>
    </row>
    <row r="58" spans="2:23" s="773" customFormat="1" ht="20.100000000000001" customHeight="1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5"/>
      <c r="O58" s="775"/>
      <c r="P58" s="776"/>
      <c r="Q58" s="775"/>
      <c r="R58" s="774"/>
      <c r="S58" s="774"/>
      <c r="T58" s="774"/>
      <c r="U58" s="774"/>
      <c r="V58" s="774"/>
      <c r="W58" s="774"/>
    </row>
    <row r="59" spans="2:23" s="773" customFormat="1" ht="20.100000000000001" customHeight="1"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5"/>
      <c r="O59" s="775"/>
      <c r="P59" s="776"/>
      <c r="Q59" s="775"/>
      <c r="R59" s="774"/>
      <c r="S59" s="774"/>
      <c r="T59" s="774"/>
      <c r="U59" s="774"/>
      <c r="V59" s="774"/>
      <c r="W59" s="774"/>
    </row>
    <row r="60" spans="2:23" s="773" customFormat="1" ht="20.100000000000001" customHeight="1"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5"/>
      <c r="O60" s="775"/>
      <c r="P60" s="776"/>
      <c r="Q60" s="775"/>
      <c r="R60" s="774"/>
      <c r="S60" s="774"/>
      <c r="T60" s="774"/>
      <c r="U60" s="774"/>
      <c r="V60" s="774"/>
      <c r="W60" s="774"/>
    </row>
    <row r="61" spans="2:23" s="773" customFormat="1" ht="20.100000000000001" customHeight="1"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5"/>
      <c r="O61" s="775"/>
      <c r="P61" s="776"/>
      <c r="Q61" s="775"/>
      <c r="R61" s="774"/>
      <c r="S61" s="774"/>
      <c r="T61" s="774"/>
      <c r="U61" s="774"/>
      <c r="V61" s="774"/>
      <c r="W61" s="774"/>
    </row>
    <row r="62" spans="2:23" s="773" customFormat="1" ht="20.100000000000001" customHeight="1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5"/>
      <c r="O62" s="775"/>
      <c r="P62" s="776"/>
      <c r="Q62" s="775"/>
      <c r="R62" s="774"/>
      <c r="S62" s="774"/>
      <c r="T62" s="774"/>
      <c r="U62" s="774"/>
      <c r="V62" s="774"/>
      <c r="W62" s="774"/>
    </row>
    <row r="63" spans="2:23" s="773" customFormat="1" ht="20.100000000000001" customHeight="1"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5"/>
      <c r="O63" s="775"/>
      <c r="P63" s="776"/>
      <c r="Q63" s="775"/>
      <c r="R63" s="774"/>
      <c r="S63" s="774"/>
      <c r="T63" s="774"/>
      <c r="U63" s="774"/>
      <c r="V63" s="774"/>
      <c r="W63" s="774"/>
    </row>
    <row r="64" spans="2:23" s="773" customFormat="1" ht="20.100000000000001" customHeight="1"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5"/>
      <c r="O64" s="775"/>
      <c r="P64" s="776"/>
      <c r="Q64" s="775"/>
      <c r="R64" s="774"/>
      <c r="S64" s="774"/>
      <c r="T64" s="774"/>
      <c r="U64" s="774"/>
      <c r="V64" s="774"/>
      <c r="W64" s="774"/>
    </row>
    <row r="65" spans="2:23" s="773" customFormat="1" ht="20.100000000000001" customHeight="1"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5"/>
      <c r="O65" s="775"/>
      <c r="P65" s="776"/>
      <c r="Q65" s="775"/>
      <c r="R65" s="774"/>
      <c r="S65" s="774"/>
      <c r="T65" s="774"/>
      <c r="U65" s="774"/>
      <c r="V65" s="774"/>
      <c r="W65" s="774"/>
    </row>
    <row r="66" spans="2:23" s="773" customFormat="1" ht="20.100000000000001" customHeight="1"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5"/>
      <c r="O66" s="775"/>
      <c r="P66" s="776"/>
      <c r="Q66" s="775"/>
      <c r="R66" s="774"/>
      <c r="S66" s="774"/>
      <c r="T66" s="774"/>
      <c r="U66" s="774"/>
      <c r="V66" s="774"/>
      <c r="W66" s="774"/>
    </row>
    <row r="67" spans="2:23" s="773" customFormat="1" ht="20.100000000000001" customHeight="1"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5"/>
      <c r="O67" s="775"/>
      <c r="P67" s="776"/>
      <c r="Q67" s="775"/>
      <c r="R67" s="774"/>
      <c r="S67" s="774"/>
      <c r="T67" s="774"/>
      <c r="U67" s="774"/>
      <c r="V67" s="774"/>
      <c r="W67" s="774"/>
    </row>
    <row r="68" spans="2:23" s="773" customFormat="1" ht="20.100000000000001" customHeight="1"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5"/>
      <c r="O68" s="775"/>
      <c r="P68" s="776"/>
      <c r="Q68" s="775"/>
      <c r="R68" s="774"/>
      <c r="S68" s="774"/>
      <c r="T68" s="774"/>
      <c r="U68" s="774"/>
      <c r="V68" s="774"/>
      <c r="W68" s="774"/>
    </row>
    <row r="69" spans="2:23" s="773" customFormat="1" ht="20.100000000000001" customHeight="1"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5"/>
      <c r="O69" s="775"/>
      <c r="P69" s="776"/>
      <c r="Q69" s="775"/>
      <c r="R69" s="774"/>
      <c r="S69" s="774"/>
      <c r="T69" s="774"/>
      <c r="U69" s="774"/>
      <c r="V69" s="774"/>
      <c r="W69" s="774"/>
    </row>
    <row r="70" spans="2:23" s="773" customFormat="1" ht="20.100000000000001" customHeight="1"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5"/>
      <c r="O70" s="775"/>
      <c r="P70" s="776"/>
      <c r="Q70" s="775"/>
      <c r="R70" s="774"/>
      <c r="S70" s="774"/>
      <c r="T70" s="774"/>
      <c r="U70" s="774"/>
      <c r="V70" s="774"/>
      <c r="W70" s="774"/>
    </row>
    <row r="71" spans="2:23" s="773" customFormat="1" ht="20.100000000000001" customHeight="1"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5"/>
      <c r="O71" s="775"/>
      <c r="P71" s="776"/>
      <c r="Q71" s="775"/>
      <c r="R71" s="774"/>
      <c r="S71" s="774"/>
      <c r="T71" s="774"/>
      <c r="U71" s="774"/>
      <c r="V71" s="774"/>
      <c r="W71" s="774"/>
    </row>
    <row r="72" spans="2:23" s="773" customFormat="1" ht="20.100000000000001" customHeight="1"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5"/>
      <c r="O72" s="775"/>
      <c r="P72" s="776"/>
      <c r="Q72" s="775"/>
      <c r="R72" s="774"/>
      <c r="S72" s="774"/>
      <c r="T72" s="774"/>
      <c r="U72" s="774"/>
      <c r="V72" s="774"/>
      <c r="W72" s="774"/>
    </row>
    <row r="73" spans="2:23" s="773" customFormat="1" ht="20.100000000000001" customHeight="1"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5"/>
      <c r="O73" s="775"/>
      <c r="P73" s="776"/>
      <c r="Q73" s="775"/>
      <c r="R73" s="774"/>
      <c r="S73" s="774"/>
      <c r="T73" s="774"/>
      <c r="U73" s="774"/>
      <c r="V73" s="774"/>
      <c r="W73" s="774"/>
    </row>
    <row r="74" spans="2:23" s="773" customFormat="1" ht="20.100000000000001" customHeight="1"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5"/>
      <c r="O74" s="775"/>
      <c r="P74" s="776"/>
      <c r="Q74" s="775"/>
      <c r="R74" s="774"/>
      <c r="S74" s="774"/>
      <c r="T74" s="774"/>
      <c r="U74" s="774"/>
      <c r="V74" s="774"/>
      <c r="W74" s="774"/>
    </row>
  </sheetData>
  <mergeCells count="86">
    <mergeCell ref="A1:Q1"/>
    <mergeCell ref="B2:H2"/>
    <mergeCell ref="I2:M2"/>
    <mergeCell ref="N2:O2"/>
    <mergeCell ref="B3:H3"/>
    <mergeCell ref="I3:M3"/>
    <mergeCell ref="S3:W3"/>
    <mergeCell ref="B4:H4"/>
    <mergeCell ref="I4:M4"/>
    <mergeCell ref="B5:H5"/>
    <mergeCell ref="I5:M5"/>
    <mergeCell ref="B6:H6"/>
    <mergeCell ref="I6:M6"/>
    <mergeCell ref="B7:H7"/>
    <mergeCell ref="I7:M7"/>
    <mergeCell ref="B8:H8"/>
    <mergeCell ref="I8:M8"/>
    <mergeCell ref="B9:H9"/>
    <mergeCell ref="I9:M9"/>
    <mergeCell ref="B10:H10"/>
    <mergeCell ref="I10:M10"/>
    <mergeCell ref="B11:H11"/>
    <mergeCell ref="I11:M11"/>
    <mergeCell ref="B12:H12"/>
    <mergeCell ref="I12:M12"/>
    <mergeCell ref="B13:H13"/>
    <mergeCell ref="I13:M13"/>
    <mergeCell ref="B14:H14"/>
    <mergeCell ref="I14:M14"/>
    <mergeCell ref="B15:H15"/>
    <mergeCell ref="I15:M15"/>
    <mergeCell ref="B16:H16"/>
    <mergeCell ref="I16:M16"/>
    <mergeCell ref="B17:H17"/>
    <mergeCell ref="I17:M17"/>
    <mergeCell ref="B18:H18"/>
    <mergeCell ref="I18:M18"/>
    <mergeCell ref="B19:H19"/>
    <mergeCell ref="I19:M19"/>
    <mergeCell ref="B20:H20"/>
    <mergeCell ref="I20:M20"/>
    <mergeCell ref="B21:H21"/>
    <mergeCell ref="I21:M21"/>
    <mergeCell ref="B22:H22"/>
    <mergeCell ref="I22:M22"/>
    <mergeCell ref="B23:H23"/>
    <mergeCell ref="I23:M23"/>
    <mergeCell ref="B24:H24"/>
    <mergeCell ref="I24:M24"/>
    <mergeCell ref="B25:H25"/>
    <mergeCell ref="I25:M25"/>
    <mergeCell ref="B26:H26"/>
    <mergeCell ref="I26:M26"/>
    <mergeCell ref="B27:H27"/>
    <mergeCell ref="I27:M27"/>
    <mergeCell ref="B28:H28"/>
    <mergeCell ref="I28:M28"/>
    <mergeCell ref="B29:H29"/>
    <mergeCell ref="I29:M29"/>
    <mergeCell ref="B30:H30"/>
    <mergeCell ref="I30:M30"/>
    <mergeCell ref="B31:H31"/>
    <mergeCell ref="I31:M31"/>
    <mergeCell ref="B32:H32"/>
    <mergeCell ref="I32:M32"/>
    <mergeCell ref="B33:H33"/>
    <mergeCell ref="I33:M33"/>
    <mergeCell ref="B34:H34"/>
    <mergeCell ref="I34:M34"/>
    <mergeCell ref="B35:H35"/>
    <mergeCell ref="I35:M35"/>
    <mergeCell ref="B36:H36"/>
    <mergeCell ref="I36:M36"/>
    <mergeCell ref="B37:H37"/>
    <mergeCell ref="I37:M37"/>
    <mergeCell ref="B38:H38"/>
    <mergeCell ref="I38:M38"/>
    <mergeCell ref="B39:H39"/>
    <mergeCell ref="I39:M39"/>
    <mergeCell ref="B40:H40"/>
    <mergeCell ref="I40:M40"/>
    <mergeCell ref="B41:H41"/>
    <mergeCell ref="I41:M41"/>
    <mergeCell ref="B42:H42"/>
    <mergeCell ref="I42:M42"/>
    <mergeCell ref="B43:O43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86"/>
  <sheetViews>
    <sheetView showZeros="0" topLeftCell="A25" workbookViewId="0">
      <selection activeCell="I32" sqref="I32:M32"/>
    </sheetView>
  </sheetViews>
  <sheetFormatPr defaultRowHeight="12.75"/>
  <cols>
    <col min="1" max="1" width="3.375" style="773" customWidth="1"/>
    <col min="2" max="8" width="2" style="774" customWidth="1"/>
    <col min="9" max="9" width="6.75" style="774" customWidth="1"/>
    <col min="10" max="13" width="10.125" style="774" customWidth="1"/>
    <col min="14" max="15" width="10.125" style="775" customWidth="1"/>
    <col min="16" max="16" width="10.125" style="776" customWidth="1"/>
    <col min="17" max="17" width="7" style="775" bestFit="1" customWidth="1"/>
    <col min="18" max="16384" width="9" style="774" customWidth="1"/>
  </cols>
  <sheetData>
    <row r="1" spans="1:23" ht="23.1" customHeight="1">
      <c r="A1" s="777" t="s">
        <v>229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</row>
    <row r="2" spans="1:23" s="775" customFormat="1" ht="23.1" customHeight="1">
      <c r="A2" s="778" t="s">
        <v>94</v>
      </c>
      <c r="B2" s="784" t="s">
        <v>138</v>
      </c>
      <c r="C2" s="265"/>
      <c r="D2" s="265"/>
      <c r="E2" s="265"/>
      <c r="F2" s="265"/>
      <c r="G2" s="265"/>
      <c r="H2" s="790"/>
      <c r="I2" s="784" t="s">
        <v>82</v>
      </c>
      <c r="J2" s="265"/>
      <c r="K2" s="265"/>
      <c r="L2" s="265"/>
      <c r="M2" s="265"/>
      <c r="N2" s="793" t="s">
        <v>143</v>
      </c>
      <c r="O2" s="790"/>
      <c r="P2" s="278" t="s">
        <v>78</v>
      </c>
      <c r="Q2" s="278" t="s">
        <v>23</v>
      </c>
      <c r="R2" s="775"/>
      <c r="S2" s="775"/>
      <c r="T2" s="775"/>
      <c r="U2" s="775"/>
      <c r="V2" s="775"/>
      <c r="W2" s="775"/>
    </row>
    <row r="3" spans="1:23" ht="23.1" customHeight="1">
      <c r="A3" s="779">
        <v>103</v>
      </c>
      <c r="B3" s="839">
        <f t="shared" ref="B3:B54" ca="1" si="0">IF(A3="","",VLOOKUP(A3,実績,22,0))</f>
        <v>45306</v>
      </c>
      <c r="C3" s="840"/>
      <c r="D3" s="840"/>
      <c r="E3" s="840"/>
      <c r="F3" s="840"/>
      <c r="G3" s="840"/>
      <c r="H3" s="841"/>
      <c r="I3" s="829" t="str">
        <f t="shared" ref="I3:I54" ca="1" si="1">IF(A3="","",VLOOKUP(A3,実績,5,0))</f>
        <v>歳暮（ラーメン）</v>
      </c>
      <c r="J3" s="819"/>
      <c r="K3" s="819"/>
      <c r="L3" s="819"/>
      <c r="M3" s="820"/>
      <c r="N3" s="794" t="str">
        <f t="shared" ref="N3:N54" ca="1" si="2">IF(A3="","",VLOOKUP(A3,実績,6,0))</f>
        <v>その他</v>
      </c>
      <c r="O3" s="846">
        <f t="shared" ref="O3:O54" ca="1" si="3">IF(A3="","",VLOOKUP(A3,実績,7,0))</f>
        <v>0</v>
      </c>
      <c r="P3" s="798">
        <f t="shared" ref="P3:P54" ca="1" si="4">IF(A3="","",VLOOKUP(A3,実績,20,0))</f>
        <v>48400</v>
      </c>
      <c r="Q3" s="844" t="str">
        <f t="shared" ref="Q3:Q54" ca="1" si="5">IF(P3="","",VLOOKUP(A3,実績,21,0))</f>
        <v>口振</v>
      </c>
      <c r="S3" s="801"/>
      <c r="T3" s="801"/>
      <c r="U3" s="801"/>
      <c r="V3" s="801"/>
      <c r="W3" s="801"/>
    </row>
    <row r="4" spans="1:23" ht="23.1" customHeight="1">
      <c r="A4" s="779">
        <v>104</v>
      </c>
      <c r="B4" s="839">
        <f t="shared" ca="1" si="0"/>
        <v>45306</v>
      </c>
      <c r="C4" s="840"/>
      <c r="D4" s="840"/>
      <c r="E4" s="840"/>
      <c r="F4" s="840"/>
      <c r="G4" s="840"/>
      <c r="H4" s="841"/>
      <c r="I4" s="829" t="str">
        <f t="shared" ca="1" si="1"/>
        <v>歳暮（ズワイガニ・ベニズワイガニ）</v>
      </c>
      <c r="J4" s="819"/>
      <c r="K4" s="819"/>
      <c r="L4" s="819"/>
      <c r="M4" s="820"/>
      <c r="N4" s="794" t="str">
        <f t="shared" ca="1" si="2"/>
        <v>その他</v>
      </c>
      <c r="O4" s="846">
        <f t="shared" ca="1" si="3"/>
        <v>0</v>
      </c>
      <c r="P4" s="798">
        <f t="shared" ca="1" si="4"/>
        <v>57252</v>
      </c>
      <c r="Q4" s="844" t="str">
        <f t="shared" ca="1" si="5"/>
        <v>口振</v>
      </c>
    </row>
    <row r="5" spans="1:23" ht="23.1" customHeight="1">
      <c r="A5" s="779">
        <v>105</v>
      </c>
      <c r="B5" s="839">
        <f t="shared" ca="1" si="0"/>
        <v>45279</v>
      </c>
      <c r="C5" s="840"/>
      <c r="D5" s="840"/>
      <c r="E5" s="840"/>
      <c r="F5" s="840"/>
      <c r="G5" s="840"/>
      <c r="H5" s="841"/>
      <c r="I5" s="829" t="str">
        <f t="shared" ca="1" si="1"/>
        <v>いみず野農業協同組合、全農との懇談会会費</v>
      </c>
      <c r="J5" s="819"/>
      <c r="K5" s="819"/>
      <c r="L5" s="819"/>
      <c r="M5" s="820"/>
      <c r="N5" s="794" t="str">
        <f t="shared" ca="1" si="2"/>
        <v>会議・懇談会費</v>
      </c>
      <c r="O5" s="846" t="str">
        <f t="shared" ca="1" si="3"/>
        <v>(会議・懇談会費)</v>
      </c>
      <c r="P5" s="798">
        <f t="shared" ca="1" si="4"/>
        <v>5000</v>
      </c>
      <c r="Q5" s="844" t="str">
        <f t="shared" ca="1" si="5"/>
        <v>現金</v>
      </c>
    </row>
    <row r="6" spans="1:23" ht="23.1" customHeight="1">
      <c r="A6" s="779">
        <v>106</v>
      </c>
      <c r="B6" s="839">
        <f t="shared" ca="1" si="0"/>
        <v>45301</v>
      </c>
      <c r="C6" s="840"/>
      <c r="D6" s="840"/>
      <c r="E6" s="840"/>
      <c r="F6" s="840"/>
      <c r="G6" s="840"/>
      <c r="H6" s="841"/>
      <c r="I6" s="829" t="str">
        <f t="shared" ca="1" si="1"/>
        <v>歳暮（かまぼこ）</v>
      </c>
      <c r="J6" s="819"/>
      <c r="K6" s="819"/>
      <c r="L6" s="819"/>
      <c r="M6" s="820"/>
      <c r="N6" s="794" t="str">
        <f t="shared" ca="1" si="2"/>
        <v>その他</v>
      </c>
      <c r="O6" s="846">
        <f t="shared" ca="1" si="3"/>
        <v>0</v>
      </c>
      <c r="P6" s="798">
        <f t="shared" ca="1" si="4"/>
        <v>87460</v>
      </c>
      <c r="Q6" s="844" t="str">
        <f t="shared" ca="1" si="5"/>
        <v>口振</v>
      </c>
    </row>
    <row r="7" spans="1:23" ht="23.1" customHeight="1">
      <c r="A7" s="779">
        <v>107</v>
      </c>
      <c r="B7" s="839">
        <f t="shared" ca="1" si="0"/>
        <v>45306</v>
      </c>
      <c r="C7" s="840"/>
      <c r="D7" s="840"/>
      <c r="E7" s="840"/>
      <c r="F7" s="840"/>
      <c r="G7" s="840"/>
      <c r="H7" s="841"/>
      <c r="I7" s="829" t="str">
        <f t="shared" ca="1" si="1"/>
        <v>歳暮（昆布〆・干物）</v>
      </c>
      <c r="J7" s="819"/>
      <c r="K7" s="819"/>
      <c r="L7" s="819"/>
      <c r="M7" s="820"/>
      <c r="N7" s="794" t="str">
        <f t="shared" ca="1" si="2"/>
        <v>その他</v>
      </c>
      <c r="O7" s="846">
        <f t="shared" ca="1" si="3"/>
        <v>0</v>
      </c>
      <c r="P7" s="798">
        <f t="shared" ca="1" si="4"/>
        <v>96580</v>
      </c>
      <c r="Q7" s="844" t="str">
        <f t="shared" ca="1" si="5"/>
        <v>口振</v>
      </c>
    </row>
    <row r="8" spans="1:23" ht="23.1" customHeight="1">
      <c r="A8" s="779">
        <v>108</v>
      </c>
      <c r="B8" s="839">
        <f t="shared" ca="1" si="0"/>
        <v>45285</v>
      </c>
      <c r="C8" s="840"/>
      <c r="D8" s="840"/>
      <c r="E8" s="840"/>
      <c r="F8" s="840"/>
      <c r="G8" s="840"/>
      <c r="H8" s="841"/>
      <c r="I8" s="829" t="str">
        <f t="shared" ca="1" si="1"/>
        <v>呉西６市市長意見交換会会費</v>
      </c>
      <c r="J8" s="819"/>
      <c r="K8" s="819"/>
      <c r="L8" s="819"/>
      <c r="M8" s="820"/>
      <c r="N8" s="794" t="str">
        <f t="shared" ca="1" si="2"/>
        <v>会議・懇談会費</v>
      </c>
      <c r="O8" s="846" t="str">
        <f t="shared" ca="1" si="3"/>
        <v>(会議・懇談会費)</v>
      </c>
      <c r="P8" s="798">
        <f t="shared" ca="1" si="4"/>
        <v>20000</v>
      </c>
      <c r="Q8" s="844" t="str">
        <f t="shared" ca="1" si="5"/>
        <v>現金</v>
      </c>
    </row>
    <row r="9" spans="1:23" ht="23.1" customHeight="1">
      <c r="A9" s="779">
        <v>109</v>
      </c>
      <c r="B9" s="839">
        <f t="shared" ca="1" si="0"/>
        <v>45306</v>
      </c>
      <c r="C9" s="840"/>
      <c r="D9" s="840"/>
      <c r="E9" s="840"/>
      <c r="F9" s="840"/>
      <c r="G9" s="840"/>
      <c r="H9" s="841"/>
      <c r="I9" s="829" t="str">
        <f t="shared" ca="1" si="1"/>
        <v>立川志の輔師匠ご親族　竹内静子氏逝去香典</v>
      </c>
      <c r="J9" s="819"/>
      <c r="K9" s="819"/>
      <c r="L9" s="819"/>
      <c r="M9" s="820"/>
      <c r="N9" s="794" t="str">
        <f t="shared" ca="1" si="2"/>
        <v>慶弔・見舞費</v>
      </c>
      <c r="O9" s="846" t="str">
        <f t="shared" ca="1" si="3"/>
        <v>(香典)</v>
      </c>
      <c r="P9" s="798">
        <f t="shared" ca="1" si="4"/>
        <v>10000</v>
      </c>
      <c r="Q9" s="844" t="str">
        <f t="shared" ca="1" si="5"/>
        <v>現金</v>
      </c>
    </row>
    <row r="10" spans="1:23" ht="23.1" customHeight="1">
      <c r="A10" s="779">
        <v>110</v>
      </c>
      <c r="B10" s="839">
        <f t="shared" ca="1" si="0"/>
        <v>45327</v>
      </c>
      <c r="C10" s="840"/>
      <c r="D10" s="840"/>
      <c r="E10" s="840"/>
      <c r="F10" s="840"/>
      <c r="G10" s="840"/>
      <c r="H10" s="841"/>
      <c r="I10" s="829" t="str">
        <f t="shared" ca="1" si="1"/>
        <v>立川志の輔師匠ご親族　竹内静子氏葬儀生花代</v>
      </c>
      <c r="J10" s="819"/>
      <c r="K10" s="819"/>
      <c r="L10" s="819"/>
      <c r="M10" s="820"/>
      <c r="N10" s="794" t="str">
        <f t="shared" ca="1" si="2"/>
        <v>慶弔・見舞費</v>
      </c>
      <c r="O10" s="846" t="str">
        <f t="shared" ca="1" si="3"/>
        <v>(慶弔用供花等)</v>
      </c>
      <c r="P10" s="798">
        <f t="shared" ca="1" si="4"/>
        <v>11000</v>
      </c>
      <c r="Q10" s="844" t="str">
        <f t="shared" ca="1" si="5"/>
        <v>口振</v>
      </c>
    </row>
    <row r="11" spans="1:23" ht="23.1" customHeight="1">
      <c r="A11" s="779">
        <v>111</v>
      </c>
      <c r="B11" s="839">
        <f t="shared" ca="1" si="0"/>
        <v>45342</v>
      </c>
      <c r="C11" s="840"/>
      <c r="D11" s="840"/>
      <c r="E11" s="840"/>
      <c r="F11" s="840"/>
      <c r="G11" s="840"/>
      <c r="H11" s="841"/>
      <c r="I11" s="829" t="str">
        <f t="shared" ca="1" si="1"/>
        <v>小杉区域少年野球連盟設立40周年記念式典スタンド花</v>
      </c>
      <c r="J11" s="819"/>
      <c r="K11" s="819"/>
      <c r="L11" s="819"/>
      <c r="M11" s="820"/>
      <c r="N11" s="794" t="str">
        <f t="shared" ca="1" si="2"/>
        <v>慶弔・見舞費</v>
      </c>
      <c r="O11" s="846" t="str">
        <f t="shared" ca="1" si="3"/>
        <v>(慶弔用供花等)</v>
      </c>
      <c r="P11" s="798">
        <f t="shared" ca="1" si="4"/>
        <v>11000</v>
      </c>
      <c r="Q11" s="844" t="str">
        <f t="shared" ca="1" si="5"/>
        <v>口振</v>
      </c>
    </row>
    <row r="12" spans="1:23" ht="23.1" customHeight="1">
      <c r="A12" s="779">
        <v>112</v>
      </c>
      <c r="B12" s="839">
        <f t="shared" ca="1" si="0"/>
        <v>45321</v>
      </c>
      <c r="C12" s="840"/>
      <c r="D12" s="840"/>
      <c r="E12" s="840"/>
      <c r="F12" s="840"/>
      <c r="G12" s="840"/>
      <c r="H12" s="841"/>
      <c r="I12" s="829" t="str">
        <f t="shared" ca="1" si="1"/>
        <v>東京小杉会賀詞交歓会と能登地震被災地域支援の集い会費</v>
      </c>
      <c r="J12" s="819"/>
      <c r="K12" s="819"/>
      <c r="L12" s="819"/>
      <c r="M12" s="820"/>
      <c r="N12" s="794" t="str">
        <f t="shared" ca="1" si="2"/>
        <v>会議・懇談会費</v>
      </c>
      <c r="O12" s="846" t="str">
        <f t="shared" ca="1" si="3"/>
        <v>(会議・懇談会費)</v>
      </c>
      <c r="P12" s="798">
        <f t="shared" ca="1" si="4"/>
        <v>10000</v>
      </c>
      <c r="Q12" s="844" t="str">
        <f t="shared" ca="1" si="5"/>
        <v>現金</v>
      </c>
    </row>
    <row r="13" spans="1:23" ht="23.1" customHeight="1">
      <c r="A13" s="779">
        <v>113</v>
      </c>
      <c r="B13" s="839">
        <f t="shared" ca="1" si="0"/>
        <v>45325</v>
      </c>
      <c r="C13" s="840"/>
      <c r="D13" s="840"/>
      <c r="E13" s="840"/>
      <c r="F13" s="840"/>
      <c r="G13" s="840"/>
      <c r="H13" s="841"/>
      <c r="I13" s="829" t="str">
        <f t="shared" ca="1" si="1"/>
        <v>東京新湊会新春の集い会費</v>
      </c>
      <c r="J13" s="819"/>
      <c r="K13" s="819"/>
      <c r="L13" s="819"/>
      <c r="M13" s="820"/>
      <c r="N13" s="794" t="str">
        <f t="shared" ca="1" si="2"/>
        <v>会議・懇談会費</v>
      </c>
      <c r="O13" s="846" t="str">
        <f t="shared" ca="1" si="3"/>
        <v>(会議・懇談会費)</v>
      </c>
      <c r="P13" s="798">
        <f t="shared" ca="1" si="4"/>
        <v>10000</v>
      </c>
      <c r="Q13" s="844" t="str">
        <f t="shared" ca="1" si="5"/>
        <v>現金</v>
      </c>
    </row>
    <row r="14" spans="1:23" ht="23.1" customHeight="1">
      <c r="A14" s="779">
        <v>114</v>
      </c>
      <c r="B14" s="839">
        <f t="shared" ca="1" si="0"/>
        <v>45333</v>
      </c>
      <c r="C14" s="840"/>
      <c r="D14" s="840"/>
      <c r="E14" s="840"/>
      <c r="F14" s="840"/>
      <c r="G14" s="840"/>
      <c r="H14" s="841"/>
      <c r="I14" s="829" t="str">
        <f t="shared" ca="1" si="1"/>
        <v>久保啓二郎新港ビル株式会社代表取締役社長逝去香典</v>
      </c>
      <c r="J14" s="819"/>
      <c r="K14" s="819"/>
      <c r="L14" s="819"/>
      <c r="M14" s="820"/>
      <c r="N14" s="794" t="str">
        <f t="shared" ca="1" si="2"/>
        <v>慶弔・見舞費</v>
      </c>
      <c r="O14" s="846" t="str">
        <f t="shared" ca="1" si="3"/>
        <v>(香典)</v>
      </c>
      <c r="P14" s="798">
        <f t="shared" ca="1" si="4"/>
        <v>10000</v>
      </c>
      <c r="Q14" s="844" t="str">
        <f t="shared" ca="1" si="5"/>
        <v>現金</v>
      </c>
    </row>
    <row r="15" spans="1:23" ht="23.1" customHeight="1">
      <c r="A15" s="779">
        <v>115</v>
      </c>
      <c r="B15" s="839">
        <f t="shared" ca="1" si="0"/>
        <v>45351</v>
      </c>
      <c r="C15" s="840"/>
      <c r="D15" s="840"/>
      <c r="E15" s="840"/>
      <c r="F15" s="840"/>
      <c r="G15" s="840"/>
      <c r="H15" s="841"/>
      <c r="I15" s="829" t="str">
        <f t="shared" ca="1" si="1"/>
        <v>久保啓二郎新港ビル株式会社代表取締役社長葬儀生花代</v>
      </c>
      <c r="J15" s="819"/>
      <c r="K15" s="819"/>
      <c r="L15" s="819"/>
      <c r="M15" s="820"/>
      <c r="N15" s="794" t="str">
        <f t="shared" ca="1" si="2"/>
        <v>慶弔・見舞費</v>
      </c>
      <c r="O15" s="846" t="str">
        <f t="shared" ca="1" si="3"/>
        <v>(慶弔用供花等)</v>
      </c>
      <c r="P15" s="798">
        <f t="shared" ca="1" si="4"/>
        <v>11000</v>
      </c>
      <c r="Q15" s="844" t="str">
        <f t="shared" ca="1" si="5"/>
        <v>口振</v>
      </c>
    </row>
    <row r="16" spans="1:23" ht="23.1" customHeight="1">
      <c r="A16" s="779">
        <v>116</v>
      </c>
      <c r="B16" s="839">
        <f t="shared" ca="1" si="0"/>
        <v>45342</v>
      </c>
      <c r="C16" s="840"/>
      <c r="D16" s="840"/>
      <c r="E16" s="840"/>
      <c r="F16" s="840"/>
      <c r="G16" s="840"/>
      <c r="H16" s="841"/>
      <c r="I16" s="829" t="str">
        <f t="shared" ca="1" si="1"/>
        <v>富山県宅地建物取引業協会高岡支部　新春の集い会費</v>
      </c>
      <c r="J16" s="819"/>
      <c r="K16" s="819"/>
      <c r="L16" s="819"/>
      <c r="M16" s="820"/>
      <c r="N16" s="794" t="str">
        <f t="shared" ca="1" si="2"/>
        <v>会議・懇談会費</v>
      </c>
      <c r="O16" s="846" t="str">
        <f t="shared" ca="1" si="3"/>
        <v>(会議・懇談会費)</v>
      </c>
      <c r="P16" s="798">
        <f t="shared" ca="1" si="4"/>
        <v>10000</v>
      </c>
      <c r="Q16" s="844" t="str">
        <f t="shared" ca="1" si="5"/>
        <v>現金</v>
      </c>
    </row>
    <row r="17" spans="1:17" ht="23.1" customHeight="1">
      <c r="A17" s="779">
        <v>117</v>
      </c>
      <c r="B17" s="839">
        <f t="shared" ca="1" si="0"/>
        <v>45356</v>
      </c>
      <c r="C17" s="840"/>
      <c r="D17" s="840"/>
      <c r="E17" s="840"/>
      <c r="F17" s="840"/>
      <c r="G17" s="840"/>
      <c r="H17" s="841"/>
      <c r="I17" s="829" t="str">
        <f t="shared" ca="1" si="1"/>
        <v>千曲市向けいみずサクラマスPR訪問土産</v>
      </c>
      <c r="J17" s="819"/>
      <c r="K17" s="819"/>
      <c r="L17" s="819"/>
      <c r="M17" s="820"/>
      <c r="N17" s="794" t="str">
        <f t="shared" ca="1" si="2"/>
        <v>その他</v>
      </c>
      <c r="O17" s="846">
        <f t="shared" ca="1" si="3"/>
        <v>0</v>
      </c>
      <c r="P17" s="798">
        <f t="shared" ca="1" si="4"/>
        <v>15000</v>
      </c>
      <c r="Q17" s="844" t="str">
        <f t="shared" ca="1" si="5"/>
        <v>口振</v>
      </c>
    </row>
    <row r="18" spans="1:17" ht="23.1" customHeight="1">
      <c r="A18" s="779">
        <v>118</v>
      </c>
      <c r="B18" s="839">
        <f t="shared" ca="1" si="0"/>
        <v>45404</v>
      </c>
      <c r="C18" s="840"/>
      <c r="D18" s="840"/>
      <c r="E18" s="840"/>
      <c r="F18" s="840"/>
      <c r="G18" s="840"/>
      <c r="H18" s="841"/>
      <c r="I18" s="829" t="str">
        <f t="shared" ca="1" si="1"/>
        <v>杉本正氏叙勲受章お祝いの会スタンド花</v>
      </c>
      <c r="J18" s="819"/>
      <c r="K18" s="819"/>
      <c r="L18" s="819"/>
      <c r="M18" s="820"/>
      <c r="N18" s="794" t="str">
        <f t="shared" ca="1" si="2"/>
        <v>慶弔・見舞費</v>
      </c>
      <c r="O18" s="846" t="str">
        <f t="shared" ca="1" si="3"/>
        <v>(慶弔用供花等)</v>
      </c>
      <c r="P18" s="798">
        <f t="shared" ca="1" si="4"/>
        <v>13200</v>
      </c>
      <c r="Q18" s="844" t="str">
        <f t="shared" ca="1" si="5"/>
        <v>口振</v>
      </c>
    </row>
    <row r="19" spans="1:17" ht="23.1" customHeight="1">
      <c r="A19" s="779">
        <v>119</v>
      </c>
      <c r="B19" s="839">
        <f t="shared" ca="1" si="0"/>
        <v>45366</v>
      </c>
      <c r="C19" s="840"/>
      <c r="D19" s="840"/>
      <c r="E19" s="840"/>
      <c r="F19" s="840"/>
      <c r="G19" s="840"/>
      <c r="H19" s="841"/>
      <c r="I19" s="829" t="str">
        <f t="shared" ca="1" si="1"/>
        <v>田中産業株式会社訪問土産（むきシロエビ、シロエビ昆布締）</v>
      </c>
      <c r="J19" s="819"/>
      <c r="K19" s="819"/>
      <c r="L19" s="819"/>
      <c r="M19" s="820"/>
      <c r="N19" s="794" t="str">
        <f t="shared" ca="1" si="2"/>
        <v>その他</v>
      </c>
      <c r="O19" s="846">
        <f t="shared" ca="1" si="3"/>
        <v>0</v>
      </c>
      <c r="P19" s="798">
        <f t="shared" ca="1" si="4"/>
        <v>24624</v>
      </c>
      <c r="Q19" s="844" t="str">
        <f t="shared" ca="1" si="5"/>
        <v>口振</v>
      </c>
    </row>
    <row r="20" spans="1:17" ht="23.1" customHeight="1">
      <c r="A20" s="779">
        <v>120</v>
      </c>
      <c r="B20" s="839">
        <f t="shared" ca="1" si="0"/>
        <v>45366</v>
      </c>
      <c r="C20" s="840"/>
      <c r="D20" s="840"/>
      <c r="E20" s="840"/>
      <c r="F20" s="840"/>
      <c r="G20" s="840"/>
      <c r="H20" s="841"/>
      <c r="I20" s="829" t="str">
        <f t="shared" ca="1" si="1"/>
        <v>田中産業株式会社訪問土産（特選ます二重桶、サクラマス一重桶）</v>
      </c>
      <c r="J20" s="819"/>
      <c r="K20" s="819"/>
      <c r="L20" s="819"/>
      <c r="M20" s="820"/>
      <c r="N20" s="794" t="str">
        <f t="shared" ca="1" si="2"/>
        <v>その他</v>
      </c>
      <c r="O20" s="846">
        <f t="shared" ca="1" si="3"/>
        <v>0</v>
      </c>
      <c r="P20" s="798">
        <f t="shared" ca="1" si="4"/>
        <v>40840</v>
      </c>
      <c r="Q20" s="844" t="str">
        <f t="shared" ca="1" si="5"/>
        <v>口振</v>
      </c>
    </row>
    <row r="21" spans="1:17" ht="23.1" customHeight="1">
      <c r="A21" s="779">
        <v>121</v>
      </c>
      <c r="B21" s="839">
        <f t="shared" ca="1" si="0"/>
        <v>45366</v>
      </c>
      <c r="C21" s="840"/>
      <c r="D21" s="840"/>
      <c r="E21" s="840"/>
      <c r="F21" s="840"/>
      <c r="G21" s="840"/>
      <c r="H21" s="841"/>
      <c r="I21" s="829" t="str">
        <f t="shared" ca="1" si="1"/>
        <v>田中産業株式会社訪問土産（菓子折り）</v>
      </c>
      <c r="J21" s="819"/>
      <c r="K21" s="819"/>
      <c r="L21" s="819"/>
      <c r="M21" s="820"/>
      <c r="N21" s="794" t="str">
        <f t="shared" ca="1" si="2"/>
        <v>その他</v>
      </c>
      <c r="O21" s="846">
        <f t="shared" ca="1" si="3"/>
        <v>0</v>
      </c>
      <c r="P21" s="798">
        <f t="shared" ca="1" si="4"/>
        <v>5000</v>
      </c>
      <c r="Q21" s="844" t="str">
        <f t="shared" ca="1" si="5"/>
        <v>口振</v>
      </c>
    </row>
    <row r="22" spans="1:17" ht="23.1" customHeight="1">
      <c r="A22" s="779">
        <v>122</v>
      </c>
      <c r="B22" s="839">
        <f t="shared" ca="1" si="0"/>
        <v>45404</v>
      </c>
      <c r="C22" s="840"/>
      <c r="D22" s="840"/>
      <c r="E22" s="840"/>
      <c r="F22" s="840"/>
      <c r="G22" s="840"/>
      <c r="H22" s="841"/>
      <c r="I22" s="829" t="str">
        <f t="shared" ca="1" si="1"/>
        <v>築山洋子絵画展祝花</v>
      </c>
      <c r="J22" s="819"/>
      <c r="K22" s="819"/>
      <c r="L22" s="819"/>
      <c r="M22" s="820"/>
      <c r="N22" s="794" t="str">
        <f t="shared" ca="1" si="2"/>
        <v>慶弔・見舞費</v>
      </c>
      <c r="O22" s="846" t="str">
        <f t="shared" ca="1" si="3"/>
        <v>(慶弔用供花等)</v>
      </c>
      <c r="P22" s="798">
        <f t="shared" ca="1" si="4"/>
        <v>8800</v>
      </c>
      <c r="Q22" s="844" t="str">
        <f t="shared" ca="1" si="5"/>
        <v>口振</v>
      </c>
    </row>
    <row r="23" spans="1:17" ht="23.1" customHeight="1">
      <c r="A23" s="779">
        <v>123</v>
      </c>
      <c r="B23" s="839">
        <f t="shared" ca="1" si="0"/>
        <v>45392</v>
      </c>
      <c r="C23" s="840"/>
      <c r="D23" s="840"/>
      <c r="E23" s="840"/>
      <c r="F23" s="840"/>
      <c r="G23" s="840"/>
      <c r="H23" s="841"/>
      <c r="I23" s="829" t="str">
        <f t="shared" ca="1" si="1"/>
        <v>来客用接待用紙パックジュース（ボーイスカウトから能登半島地震への義援金受領）</v>
      </c>
      <c r="J23" s="819"/>
      <c r="K23" s="819"/>
      <c r="L23" s="819"/>
      <c r="M23" s="820"/>
      <c r="N23" s="794" t="str">
        <f t="shared" ca="1" si="2"/>
        <v>その他</v>
      </c>
      <c r="O23" s="846">
        <f t="shared" ca="1" si="3"/>
        <v>0</v>
      </c>
      <c r="P23" s="798">
        <f t="shared" ca="1" si="4"/>
        <v>1547</v>
      </c>
      <c r="Q23" s="844" t="str">
        <f t="shared" ca="1" si="5"/>
        <v>口振</v>
      </c>
    </row>
    <row r="24" spans="1:17" ht="23.1" customHeight="1">
      <c r="A24" s="779">
        <v>124</v>
      </c>
      <c r="B24" s="839">
        <f t="shared" ca="1" si="0"/>
        <v>45404</v>
      </c>
      <c r="C24" s="840"/>
      <c r="D24" s="840"/>
      <c r="E24" s="840"/>
      <c r="F24" s="840"/>
      <c r="G24" s="840"/>
      <c r="H24" s="841"/>
      <c r="I24" s="829" t="str">
        <f t="shared" ca="1" si="1"/>
        <v>映画「祝日」試写会スタンド花</v>
      </c>
      <c r="J24" s="819"/>
      <c r="K24" s="819"/>
      <c r="L24" s="819"/>
      <c r="M24" s="820"/>
      <c r="N24" s="794" t="str">
        <f t="shared" ca="1" si="2"/>
        <v>慶弔・見舞費</v>
      </c>
      <c r="O24" s="846" t="str">
        <f t="shared" ca="1" si="3"/>
        <v>(慶弔用供花等)</v>
      </c>
      <c r="P24" s="798">
        <f t="shared" ca="1" si="4"/>
        <v>13200</v>
      </c>
      <c r="Q24" s="844" t="str">
        <f t="shared" ca="1" si="5"/>
        <v>口振</v>
      </c>
    </row>
    <row r="25" spans="1:17" ht="23.1" customHeight="1">
      <c r="A25" s="779">
        <v>125</v>
      </c>
      <c r="B25" s="839">
        <f t="shared" ca="1" si="0"/>
        <v>45380</v>
      </c>
      <c r="C25" s="840"/>
      <c r="D25" s="840"/>
      <c r="E25" s="840"/>
      <c r="F25" s="840"/>
      <c r="G25" s="840"/>
      <c r="H25" s="841"/>
      <c r="I25" s="829" t="str">
        <f t="shared" ca="1" si="1"/>
        <v>能登半島地震に伴う人的支援（環境省）へのお礼</v>
      </c>
      <c r="J25" s="819"/>
      <c r="K25" s="819"/>
      <c r="L25" s="819"/>
      <c r="M25" s="820"/>
      <c r="N25" s="794" t="str">
        <f t="shared" ca="1" si="2"/>
        <v>その他</v>
      </c>
      <c r="O25" s="846">
        <f t="shared" ca="1" si="3"/>
        <v>0</v>
      </c>
      <c r="P25" s="798">
        <f t="shared" ca="1" si="4"/>
        <v>40956</v>
      </c>
      <c r="Q25" s="844" t="str">
        <f t="shared" ca="1" si="5"/>
        <v>現金</v>
      </c>
    </row>
    <row r="26" spans="1:17" ht="23.1" customHeight="1">
      <c r="A26" s="779">
        <v>126</v>
      </c>
      <c r="B26" s="839">
        <f t="shared" ca="1" si="0"/>
        <v>0</v>
      </c>
      <c r="C26" s="840"/>
      <c r="D26" s="840"/>
      <c r="E26" s="840"/>
      <c r="F26" s="840"/>
      <c r="G26" s="840"/>
      <c r="H26" s="841"/>
      <c r="I26" s="829">
        <f t="shared" ca="1" si="1"/>
        <v>0</v>
      </c>
      <c r="J26" s="819"/>
      <c r="K26" s="819"/>
      <c r="L26" s="819"/>
      <c r="M26" s="820"/>
      <c r="N26" s="794">
        <f t="shared" ca="1" si="2"/>
        <v>0</v>
      </c>
      <c r="O26" s="846">
        <f t="shared" ca="1" si="3"/>
        <v>0</v>
      </c>
      <c r="P26" s="798">
        <f t="shared" ca="1" si="4"/>
        <v>0</v>
      </c>
      <c r="Q26" s="844">
        <f t="shared" ca="1" si="5"/>
        <v>0</v>
      </c>
    </row>
    <row r="27" spans="1:17" ht="23.1" customHeight="1">
      <c r="A27" s="779">
        <v>127</v>
      </c>
      <c r="B27" s="839">
        <f t="shared" ca="1" si="0"/>
        <v>0</v>
      </c>
      <c r="C27" s="840"/>
      <c r="D27" s="840"/>
      <c r="E27" s="840"/>
      <c r="F27" s="840"/>
      <c r="G27" s="840"/>
      <c r="H27" s="841"/>
      <c r="I27" s="829">
        <f t="shared" ca="1" si="1"/>
        <v>0</v>
      </c>
      <c r="J27" s="819"/>
      <c r="K27" s="819"/>
      <c r="L27" s="819"/>
      <c r="M27" s="820"/>
      <c r="N27" s="794">
        <f t="shared" ca="1" si="2"/>
        <v>0</v>
      </c>
      <c r="O27" s="846">
        <f t="shared" ca="1" si="3"/>
        <v>0</v>
      </c>
      <c r="P27" s="798">
        <f t="shared" ca="1" si="4"/>
        <v>0</v>
      </c>
      <c r="Q27" s="844">
        <f t="shared" ca="1" si="5"/>
        <v>0</v>
      </c>
    </row>
    <row r="28" spans="1:17" ht="23.1" customHeight="1">
      <c r="A28" s="779">
        <v>128</v>
      </c>
      <c r="B28" s="839">
        <f t="shared" ca="1" si="0"/>
        <v>0</v>
      </c>
      <c r="C28" s="840"/>
      <c r="D28" s="840"/>
      <c r="E28" s="840"/>
      <c r="F28" s="840"/>
      <c r="G28" s="840"/>
      <c r="H28" s="841"/>
      <c r="I28" s="829">
        <f t="shared" ca="1" si="1"/>
        <v>0</v>
      </c>
      <c r="J28" s="819"/>
      <c r="K28" s="819"/>
      <c r="L28" s="819"/>
      <c r="M28" s="820"/>
      <c r="N28" s="794">
        <f t="shared" ca="1" si="2"/>
        <v>0</v>
      </c>
      <c r="O28" s="846">
        <f t="shared" ca="1" si="3"/>
        <v>0</v>
      </c>
      <c r="P28" s="798">
        <f t="shared" ca="1" si="4"/>
        <v>0</v>
      </c>
      <c r="Q28" s="844">
        <f t="shared" ca="1" si="5"/>
        <v>0</v>
      </c>
    </row>
    <row r="29" spans="1:17" ht="23.1" customHeight="1">
      <c r="A29" s="779">
        <v>129</v>
      </c>
      <c r="B29" s="839">
        <f t="shared" ca="1" si="0"/>
        <v>0</v>
      </c>
      <c r="C29" s="840"/>
      <c r="D29" s="840"/>
      <c r="E29" s="840"/>
      <c r="F29" s="840"/>
      <c r="G29" s="840"/>
      <c r="H29" s="841"/>
      <c r="I29" s="829">
        <f t="shared" ca="1" si="1"/>
        <v>0</v>
      </c>
      <c r="J29" s="819"/>
      <c r="K29" s="819"/>
      <c r="L29" s="819"/>
      <c r="M29" s="820"/>
      <c r="N29" s="794">
        <f t="shared" ca="1" si="2"/>
        <v>0</v>
      </c>
      <c r="O29" s="846">
        <f t="shared" ca="1" si="3"/>
        <v>0</v>
      </c>
      <c r="P29" s="798">
        <f t="shared" ca="1" si="4"/>
        <v>0</v>
      </c>
      <c r="Q29" s="844">
        <f t="shared" ca="1" si="5"/>
        <v>0</v>
      </c>
    </row>
    <row r="30" spans="1:17" ht="23.1" customHeight="1">
      <c r="A30" s="779">
        <v>130</v>
      </c>
      <c r="B30" s="839">
        <f t="shared" ca="1" si="0"/>
        <v>0</v>
      </c>
      <c r="C30" s="840"/>
      <c r="D30" s="840"/>
      <c r="E30" s="840"/>
      <c r="F30" s="840"/>
      <c r="G30" s="840"/>
      <c r="H30" s="841"/>
      <c r="I30" s="829">
        <f t="shared" ca="1" si="1"/>
        <v>0</v>
      </c>
      <c r="J30" s="819"/>
      <c r="K30" s="819"/>
      <c r="L30" s="819"/>
      <c r="M30" s="820"/>
      <c r="N30" s="794">
        <f t="shared" ca="1" si="2"/>
        <v>0</v>
      </c>
      <c r="O30" s="846">
        <f t="shared" ca="1" si="3"/>
        <v>0</v>
      </c>
      <c r="P30" s="798">
        <f t="shared" ca="1" si="4"/>
        <v>0</v>
      </c>
      <c r="Q30" s="844">
        <f t="shared" ca="1" si="5"/>
        <v>0</v>
      </c>
    </row>
    <row r="31" spans="1:17" ht="23.1" customHeight="1">
      <c r="A31" s="857"/>
      <c r="B31" s="839" t="str">
        <f t="shared" ca="1" si="0"/>
        <v/>
      </c>
      <c r="C31" s="840"/>
      <c r="D31" s="840"/>
      <c r="E31" s="840"/>
      <c r="F31" s="840"/>
      <c r="G31" s="840"/>
      <c r="H31" s="841"/>
      <c r="I31" s="829" t="str">
        <f t="shared" ca="1" si="1"/>
        <v/>
      </c>
      <c r="J31" s="819"/>
      <c r="K31" s="819"/>
      <c r="L31" s="819"/>
      <c r="M31" s="820"/>
      <c r="N31" s="794" t="str">
        <f t="shared" ca="1" si="2"/>
        <v/>
      </c>
      <c r="O31" s="846" t="str">
        <f t="shared" ca="1" si="3"/>
        <v/>
      </c>
      <c r="P31" s="798" t="str">
        <f t="shared" ca="1" si="4"/>
        <v/>
      </c>
      <c r="Q31" s="844" t="str">
        <f t="shared" ca="1" si="5"/>
        <v/>
      </c>
    </row>
    <row r="32" spans="1:17" ht="23.1" customHeight="1">
      <c r="A32" s="857"/>
      <c r="B32" s="839" t="str">
        <f t="shared" ca="1" si="0"/>
        <v/>
      </c>
      <c r="C32" s="840"/>
      <c r="D32" s="840"/>
      <c r="E32" s="840"/>
      <c r="F32" s="840"/>
      <c r="G32" s="840"/>
      <c r="H32" s="841"/>
      <c r="I32" s="829" t="str">
        <f t="shared" ca="1" si="1"/>
        <v/>
      </c>
      <c r="J32" s="819"/>
      <c r="K32" s="819"/>
      <c r="L32" s="819"/>
      <c r="M32" s="820"/>
      <c r="N32" s="794" t="str">
        <f t="shared" ca="1" si="2"/>
        <v/>
      </c>
      <c r="O32" s="846" t="str">
        <f t="shared" ca="1" si="3"/>
        <v/>
      </c>
      <c r="P32" s="798" t="str">
        <f t="shared" ca="1" si="4"/>
        <v/>
      </c>
      <c r="Q32" s="844" t="str">
        <f t="shared" ca="1" si="5"/>
        <v/>
      </c>
    </row>
    <row r="33" spans="1:17" ht="23.1" customHeight="1">
      <c r="A33" s="857"/>
      <c r="B33" s="839" t="str">
        <f t="shared" ca="1" si="0"/>
        <v/>
      </c>
      <c r="C33" s="840"/>
      <c r="D33" s="840"/>
      <c r="E33" s="840"/>
      <c r="F33" s="840"/>
      <c r="G33" s="840"/>
      <c r="H33" s="841"/>
      <c r="I33" s="829" t="str">
        <f t="shared" ca="1" si="1"/>
        <v/>
      </c>
      <c r="J33" s="819"/>
      <c r="K33" s="819"/>
      <c r="L33" s="819"/>
      <c r="M33" s="820"/>
      <c r="N33" s="794" t="str">
        <f t="shared" ca="1" si="2"/>
        <v/>
      </c>
      <c r="O33" s="846" t="str">
        <f t="shared" ca="1" si="3"/>
        <v/>
      </c>
      <c r="P33" s="798" t="str">
        <f t="shared" ca="1" si="4"/>
        <v/>
      </c>
      <c r="Q33" s="844" t="str">
        <f t="shared" ca="1" si="5"/>
        <v/>
      </c>
    </row>
    <row r="34" spans="1:17" ht="23.1" customHeight="1">
      <c r="A34" s="857"/>
      <c r="B34" s="839" t="str">
        <f t="shared" ca="1" si="0"/>
        <v/>
      </c>
      <c r="C34" s="840"/>
      <c r="D34" s="840"/>
      <c r="E34" s="840"/>
      <c r="F34" s="840"/>
      <c r="G34" s="840"/>
      <c r="H34" s="841"/>
      <c r="I34" s="829" t="str">
        <f t="shared" ca="1" si="1"/>
        <v/>
      </c>
      <c r="J34" s="819"/>
      <c r="K34" s="819"/>
      <c r="L34" s="819"/>
      <c r="M34" s="820"/>
      <c r="N34" s="794" t="str">
        <f t="shared" ca="1" si="2"/>
        <v/>
      </c>
      <c r="O34" s="846" t="str">
        <f t="shared" ca="1" si="3"/>
        <v/>
      </c>
      <c r="P34" s="798" t="str">
        <f t="shared" ca="1" si="4"/>
        <v/>
      </c>
      <c r="Q34" s="844" t="str">
        <f t="shared" ca="1" si="5"/>
        <v/>
      </c>
    </row>
    <row r="35" spans="1:17" ht="23.1" customHeight="1">
      <c r="A35" s="857"/>
      <c r="B35" s="839" t="str">
        <f t="shared" ca="1" si="0"/>
        <v/>
      </c>
      <c r="C35" s="840"/>
      <c r="D35" s="840"/>
      <c r="E35" s="840"/>
      <c r="F35" s="840"/>
      <c r="G35" s="840"/>
      <c r="H35" s="841"/>
      <c r="I35" s="829" t="str">
        <f t="shared" ca="1" si="1"/>
        <v/>
      </c>
      <c r="J35" s="819"/>
      <c r="K35" s="819"/>
      <c r="L35" s="819"/>
      <c r="M35" s="820"/>
      <c r="N35" s="794" t="str">
        <f t="shared" ca="1" si="2"/>
        <v/>
      </c>
      <c r="O35" s="846" t="str">
        <f t="shared" ca="1" si="3"/>
        <v/>
      </c>
      <c r="P35" s="798" t="str">
        <f t="shared" ca="1" si="4"/>
        <v/>
      </c>
      <c r="Q35" s="844" t="str">
        <f t="shared" ca="1" si="5"/>
        <v/>
      </c>
    </row>
    <row r="36" spans="1:17" ht="23.1" customHeight="1">
      <c r="A36" s="857"/>
      <c r="B36" s="839" t="str">
        <f t="shared" ca="1" si="0"/>
        <v/>
      </c>
      <c r="C36" s="840"/>
      <c r="D36" s="840"/>
      <c r="E36" s="840"/>
      <c r="F36" s="840"/>
      <c r="G36" s="840"/>
      <c r="H36" s="841"/>
      <c r="I36" s="829" t="str">
        <f t="shared" ca="1" si="1"/>
        <v/>
      </c>
      <c r="J36" s="819"/>
      <c r="K36" s="819"/>
      <c r="L36" s="819"/>
      <c r="M36" s="820"/>
      <c r="N36" s="794" t="str">
        <f t="shared" ca="1" si="2"/>
        <v/>
      </c>
      <c r="O36" s="846" t="str">
        <f t="shared" ca="1" si="3"/>
        <v/>
      </c>
      <c r="P36" s="798" t="str">
        <f t="shared" ca="1" si="4"/>
        <v/>
      </c>
      <c r="Q36" s="844" t="str">
        <f t="shared" ca="1" si="5"/>
        <v/>
      </c>
    </row>
    <row r="37" spans="1:17" ht="23.1" customHeight="1">
      <c r="A37" s="779"/>
      <c r="B37" s="839" t="str">
        <f t="shared" ca="1" si="0"/>
        <v/>
      </c>
      <c r="C37" s="840"/>
      <c r="D37" s="840"/>
      <c r="E37" s="840"/>
      <c r="F37" s="840"/>
      <c r="G37" s="840"/>
      <c r="H37" s="841"/>
      <c r="I37" s="829" t="str">
        <f t="shared" ca="1" si="1"/>
        <v/>
      </c>
      <c r="J37" s="819"/>
      <c r="K37" s="819"/>
      <c r="L37" s="819"/>
      <c r="M37" s="820"/>
      <c r="N37" s="794" t="str">
        <f t="shared" ca="1" si="2"/>
        <v/>
      </c>
      <c r="O37" s="846" t="str">
        <f t="shared" ca="1" si="3"/>
        <v/>
      </c>
      <c r="P37" s="798" t="str">
        <f t="shared" ca="1" si="4"/>
        <v/>
      </c>
      <c r="Q37" s="844" t="str">
        <f t="shared" ca="1" si="5"/>
        <v/>
      </c>
    </row>
    <row r="38" spans="1:17" ht="23.1" customHeight="1">
      <c r="A38" s="857"/>
      <c r="B38" s="839" t="str">
        <f t="shared" ca="1" si="0"/>
        <v/>
      </c>
      <c r="C38" s="840"/>
      <c r="D38" s="840"/>
      <c r="E38" s="840"/>
      <c r="F38" s="840"/>
      <c r="G38" s="840"/>
      <c r="H38" s="841"/>
      <c r="I38" s="829" t="str">
        <f t="shared" ca="1" si="1"/>
        <v/>
      </c>
      <c r="J38" s="819"/>
      <c r="K38" s="819"/>
      <c r="L38" s="819"/>
      <c r="M38" s="820"/>
      <c r="N38" s="794" t="str">
        <f t="shared" ca="1" si="2"/>
        <v/>
      </c>
      <c r="O38" s="846" t="str">
        <f t="shared" ca="1" si="3"/>
        <v/>
      </c>
      <c r="P38" s="798" t="str">
        <f t="shared" ca="1" si="4"/>
        <v/>
      </c>
      <c r="Q38" s="844" t="str">
        <f t="shared" ca="1" si="5"/>
        <v/>
      </c>
    </row>
    <row r="39" spans="1:17" ht="23.1" customHeight="1">
      <c r="A39" s="857"/>
      <c r="B39" s="839" t="str">
        <f t="shared" ca="1" si="0"/>
        <v/>
      </c>
      <c r="C39" s="840"/>
      <c r="D39" s="840"/>
      <c r="E39" s="840"/>
      <c r="F39" s="840"/>
      <c r="G39" s="840"/>
      <c r="H39" s="841"/>
      <c r="I39" s="829" t="str">
        <f t="shared" ca="1" si="1"/>
        <v/>
      </c>
      <c r="J39" s="819"/>
      <c r="K39" s="819"/>
      <c r="L39" s="819"/>
      <c r="M39" s="820"/>
      <c r="N39" s="794" t="str">
        <f t="shared" ca="1" si="2"/>
        <v/>
      </c>
      <c r="O39" s="846" t="str">
        <f t="shared" ca="1" si="3"/>
        <v/>
      </c>
      <c r="P39" s="798" t="str">
        <f t="shared" ca="1" si="4"/>
        <v/>
      </c>
      <c r="Q39" s="844" t="str">
        <f t="shared" ca="1" si="5"/>
        <v/>
      </c>
    </row>
    <row r="40" spans="1:17" ht="23.1" customHeight="1">
      <c r="A40" s="857"/>
      <c r="B40" s="839" t="str">
        <f t="shared" ca="1" si="0"/>
        <v/>
      </c>
      <c r="C40" s="840"/>
      <c r="D40" s="840"/>
      <c r="E40" s="840"/>
      <c r="F40" s="840"/>
      <c r="G40" s="840"/>
      <c r="H40" s="841"/>
      <c r="I40" s="829" t="str">
        <f t="shared" ca="1" si="1"/>
        <v/>
      </c>
      <c r="J40" s="819"/>
      <c r="K40" s="819"/>
      <c r="L40" s="819"/>
      <c r="M40" s="820"/>
      <c r="N40" s="794" t="str">
        <f t="shared" ca="1" si="2"/>
        <v/>
      </c>
      <c r="O40" s="846" t="str">
        <f t="shared" ca="1" si="3"/>
        <v/>
      </c>
      <c r="P40" s="798" t="str">
        <f t="shared" ca="1" si="4"/>
        <v/>
      </c>
      <c r="Q40" s="844" t="str">
        <f t="shared" ca="1" si="5"/>
        <v/>
      </c>
    </row>
    <row r="41" spans="1:17" ht="23.1" customHeight="1">
      <c r="A41" s="857"/>
      <c r="B41" s="839" t="str">
        <f t="shared" ca="1" si="0"/>
        <v/>
      </c>
      <c r="C41" s="840"/>
      <c r="D41" s="840"/>
      <c r="E41" s="840"/>
      <c r="F41" s="840"/>
      <c r="G41" s="840"/>
      <c r="H41" s="841"/>
      <c r="I41" s="829" t="str">
        <f t="shared" ca="1" si="1"/>
        <v/>
      </c>
      <c r="J41" s="819"/>
      <c r="K41" s="819"/>
      <c r="L41" s="819"/>
      <c r="M41" s="820"/>
      <c r="N41" s="794" t="str">
        <f t="shared" ca="1" si="2"/>
        <v/>
      </c>
      <c r="O41" s="846" t="str">
        <f t="shared" ca="1" si="3"/>
        <v/>
      </c>
      <c r="P41" s="798" t="str">
        <f t="shared" ca="1" si="4"/>
        <v/>
      </c>
      <c r="Q41" s="844" t="str">
        <f t="shared" ca="1" si="5"/>
        <v/>
      </c>
    </row>
    <row r="42" spans="1:17" ht="23.1" customHeight="1">
      <c r="A42" s="779"/>
      <c r="B42" s="839" t="str">
        <f t="shared" ca="1" si="0"/>
        <v/>
      </c>
      <c r="C42" s="840"/>
      <c r="D42" s="840"/>
      <c r="E42" s="840"/>
      <c r="F42" s="840"/>
      <c r="G42" s="840"/>
      <c r="H42" s="841"/>
      <c r="I42" s="829" t="str">
        <f t="shared" ca="1" si="1"/>
        <v/>
      </c>
      <c r="J42" s="819"/>
      <c r="K42" s="819"/>
      <c r="L42" s="819"/>
      <c r="M42" s="820"/>
      <c r="N42" s="794" t="str">
        <f t="shared" ca="1" si="2"/>
        <v/>
      </c>
      <c r="O42" s="846" t="str">
        <f t="shared" ca="1" si="3"/>
        <v/>
      </c>
      <c r="P42" s="798" t="str">
        <f t="shared" ca="1" si="4"/>
        <v/>
      </c>
      <c r="Q42" s="844" t="str">
        <f t="shared" ca="1" si="5"/>
        <v/>
      </c>
    </row>
    <row r="43" spans="1:17" ht="23.1" customHeight="1">
      <c r="A43" s="779"/>
      <c r="B43" s="839" t="str">
        <f t="shared" ca="1" si="0"/>
        <v/>
      </c>
      <c r="C43" s="840"/>
      <c r="D43" s="840"/>
      <c r="E43" s="840"/>
      <c r="F43" s="840"/>
      <c r="G43" s="840"/>
      <c r="H43" s="841"/>
      <c r="I43" s="829" t="str">
        <f t="shared" ca="1" si="1"/>
        <v/>
      </c>
      <c r="J43" s="819"/>
      <c r="K43" s="819"/>
      <c r="L43" s="819"/>
      <c r="M43" s="820"/>
      <c r="N43" s="794" t="str">
        <f t="shared" ca="1" si="2"/>
        <v/>
      </c>
      <c r="O43" s="846" t="str">
        <f t="shared" ca="1" si="3"/>
        <v/>
      </c>
      <c r="P43" s="798" t="str">
        <f t="shared" ca="1" si="4"/>
        <v/>
      </c>
      <c r="Q43" s="844" t="str">
        <f t="shared" ca="1" si="5"/>
        <v/>
      </c>
    </row>
    <row r="44" spans="1:17" ht="23.1" customHeight="1">
      <c r="A44" s="857"/>
      <c r="B44" s="839" t="str">
        <f t="shared" ca="1" si="0"/>
        <v/>
      </c>
      <c r="C44" s="840"/>
      <c r="D44" s="840"/>
      <c r="E44" s="840"/>
      <c r="F44" s="840"/>
      <c r="G44" s="840"/>
      <c r="H44" s="841"/>
      <c r="I44" s="829" t="str">
        <f t="shared" ca="1" si="1"/>
        <v/>
      </c>
      <c r="J44" s="819"/>
      <c r="K44" s="819"/>
      <c r="L44" s="819"/>
      <c r="M44" s="820"/>
      <c r="N44" s="794" t="str">
        <f t="shared" ca="1" si="2"/>
        <v/>
      </c>
      <c r="O44" s="846" t="str">
        <f t="shared" ca="1" si="3"/>
        <v/>
      </c>
      <c r="P44" s="798" t="str">
        <f t="shared" ca="1" si="4"/>
        <v/>
      </c>
      <c r="Q44" s="844" t="str">
        <f t="shared" ca="1" si="5"/>
        <v/>
      </c>
    </row>
    <row r="45" spans="1:17" ht="23.1" customHeight="1">
      <c r="A45" s="857"/>
      <c r="B45" s="839" t="str">
        <f t="shared" ca="1" si="0"/>
        <v/>
      </c>
      <c r="C45" s="840"/>
      <c r="D45" s="840"/>
      <c r="E45" s="840"/>
      <c r="F45" s="840"/>
      <c r="G45" s="840"/>
      <c r="H45" s="841"/>
      <c r="I45" s="829" t="str">
        <f t="shared" ca="1" si="1"/>
        <v/>
      </c>
      <c r="J45" s="861"/>
      <c r="K45" s="861"/>
      <c r="L45" s="861"/>
      <c r="M45" s="862"/>
      <c r="N45" s="794" t="str">
        <f t="shared" ca="1" si="2"/>
        <v/>
      </c>
      <c r="O45" s="846" t="str">
        <f t="shared" ca="1" si="3"/>
        <v/>
      </c>
      <c r="P45" s="798" t="str">
        <f t="shared" ca="1" si="4"/>
        <v/>
      </c>
      <c r="Q45" s="844" t="str">
        <f t="shared" ca="1" si="5"/>
        <v/>
      </c>
    </row>
    <row r="46" spans="1:17" ht="23.1" customHeight="1">
      <c r="A46" s="857"/>
      <c r="B46" s="839" t="str">
        <f t="shared" ca="1" si="0"/>
        <v/>
      </c>
      <c r="C46" s="840"/>
      <c r="D46" s="840"/>
      <c r="E46" s="840"/>
      <c r="F46" s="840"/>
      <c r="G46" s="840"/>
      <c r="H46" s="841"/>
      <c r="I46" s="829" t="str">
        <f t="shared" ca="1" si="1"/>
        <v/>
      </c>
      <c r="J46" s="819"/>
      <c r="K46" s="819"/>
      <c r="L46" s="819"/>
      <c r="M46" s="820"/>
      <c r="N46" s="794" t="str">
        <f t="shared" ca="1" si="2"/>
        <v/>
      </c>
      <c r="O46" s="846" t="str">
        <f t="shared" ca="1" si="3"/>
        <v/>
      </c>
      <c r="P46" s="798" t="str">
        <f t="shared" ca="1" si="4"/>
        <v/>
      </c>
      <c r="Q46" s="844" t="str">
        <f t="shared" ca="1" si="5"/>
        <v/>
      </c>
    </row>
    <row r="47" spans="1:17" ht="23.1" customHeight="1">
      <c r="A47" s="857"/>
      <c r="B47" s="839" t="str">
        <f t="shared" ca="1" si="0"/>
        <v/>
      </c>
      <c r="C47" s="840"/>
      <c r="D47" s="840"/>
      <c r="E47" s="840"/>
      <c r="F47" s="840"/>
      <c r="G47" s="840"/>
      <c r="H47" s="841"/>
      <c r="I47" s="829" t="str">
        <f t="shared" ca="1" si="1"/>
        <v/>
      </c>
      <c r="J47" s="819"/>
      <c r="K47" s="819"/>
      <c r="L47" s="819"/>
      <c r="M47" s="820"/>
      <c r="N47" s="794" t="str">
        <f t="shared" ca="1" si="2"/>
        <v/>
      </c>
      <c r="O47" s="846" t="str">
        <f t="shared" ca="1" si="3"/>
        <v/>
      </c>
      <c r="P47" s="798" t="str">
        <f t="shared" ca="1" si="4"/>
        <v/>
      </c>
      <c r="Q47" s="844" t="str">
        <f t="shared" ca="1" si="5"/>
        <v/>
      </c>
    </row>
    <row r="48" spans="1:17" ht="23.1" customHeight="1">
      <c r="A48" s="857"/>
      <c r="B48" s="839" t="str">
        <f t="shared" ca="1" si="0"/>
        <v/>
      </c>
      <c r="C48" s="840"/>
      <c r="D48" s="840"/>
      <c r="E48" s="840"/>
      <c r="F48" s="840"/>
      <c r="G48" s="840"/>
      <c r="H48" s="841"/>
      <c r="I48" s="829" t="str">
        <f t="shared" ca="1" si="1"/>
        <v/>
      </c>
      <c r="J48" s="819"/>
      <c r="K48" s="819"/>
      <c r="L48" s="819"/>
      <c r="M48" s="820"/>
      <c r="N48" s="794" t="str">
        <f t="shared" ca="1" si="2"/>
        <v/>
      </c>
      <c r="O48" s="846" t="str">
        <f t="shared" ca="1" si="3"/>
        <v/>
      </c>
      <c r="P48" s="798" t="str">
        <f t="shared" ca="1" si="4"/>
        <v/>
      </c>
      <c r="Q48" s="844" t="str">
        <f t="shared" ca="1" si="5"/>
        <v/>
      </c>
    </row>
    <row r="49" spans="1:17" ht="23.1" customHeight="1">
      <c r="A49" s="857"/>
      <c r="B49" s="839" t="str">
        <f t="shared" ca="1" si="0"/>
        <v/>
      </c>
      <c r="C49" s="840"/>
      <c r="D49" s="840"/>
      <c r="E49" s="840"/>
      <c r="F49" s="840"/>
      <c r="G49" s="840"/>
      <c r="H49" s="841"/>
      <c r="I49" s="829" t="str">
        <f t="shared" ca="1" si="1"/>
        <v/>
      </c>
      <c r="J49" s="819"/>
      <c r="K49" s="819"/>
      <c r="L49" s="819"/>
      <c r="M49" s="820"/>
      <c r="N49" s="794" t="str">
        <f t="shared" ca="1" si="2"/>
        <v/>
      </c>
      <c r="O49" s="846" t="str">
        <f t="shared" ca="1" si="3"/>
        <v/>
      </c>
      <c r="P49" s="798" t="str">
        <f t="shared" ca="1" si="4"/>
        <v/>
      </c>
      <c r="Q49" s="844" t="str">
        <f t="shared" ca="1" si="5"/>
        <v/>
      </c>
    </row>
    <row r="50" spans="1:17" ht="23.1" customHeight="1">
      <c r="A50" s="857"/>
      <c r="B50" s="839" t="str">
        <f t="shared" ca="1" si="0"/>
        <v/>
      </c>
      <c r="C50" s="840"/>
      <c r="D50" s="840"/>
      <c r="E50" s="840"/>
      <c r="F50" s="840"/>
      <c r="G50" s="840"/>
      <c r="H50" s="841"/>
      <c r="I50" s="829" t="str">
        <f t="shared" ca="1" si="1"/>
        <v/>
      </c>
      <c r="J50" s="819"/>
      <c r="K50" s="819"/>
      <c r="L50" s="819"/>
      <c r="M50" s="820"/>
      <c r="N50" s="794" t="str">
        <f t="shared" ca="1" si="2"/>
        <v/>
      </c>
      <c r="O50" s="846" t="str">
        <f t="shared" ca="1" si="3"/>
        <v/>
      </c>
      <c r="P50" s="798" t="str">
        <f t="shared" ca="1" si="4"/>
        <v/>
      </c>
      <c r="Q50" s="844" t="str">
        <f t="shared" ca="1" si="5"/>
        <v/>
      </c>
    </row>
    <row r="51" spans="1:17" ht="23.1" customHeight="1">
      <c r="A51" s="857"/>
      <c r="B51" s="839" t="str">
        <f t="shared" ca="1" si="0"/>
        <v/>
      </c>
      <c r="C51" s="840"/>
      <c r="D51" s="840"/>
      <c r="E51" s="840"/>
      <c r="F51" s="840"/>
      <c r="G51" s="840"/>
      <c r="H51" s="841"/>
      <c r="I51" s="829" t="str">
        <f t="shared" ca="1" si="1"/>
        <v/>
      </c>
      <c r="J51" s="819"/>
      <c r="K51" s="819"/>
      <c r="L51" s="819"/>
      <c r="M51" s="820"/>
      <c r="N51" s="794" t="str">
        <f t="shared" ca="1" si="2"/>
        <v/>
      </c>
      <c r="O51" s="846" t="str">
        <f t="shared" ca="1" si="3"/>
        <v/>
      </c>
      <c r="P51" s="798" t="str">
        <f t="shared" ca="1" si="4"/>
        <v/>
      </c>
      <c r="Q51" s="844" t="str">
        <f t="shared" ca="1" si="5"/>
        <v/>
      </c>
    </row>
    <row r="52" spans="1:17" ht="23.1" customHeight="1">
      <c r="A52" s="857"/>
      <c r="B52" s="839" t="str">
        <f t="shared" ca="1" si="0"/>
        <v/>
      </c>
      <c r="C52" s="840"/>
      <c r="D52" s="840"/>
      <c r="E52" s="840"/>
      <c r="F52" s="840"/>
      <c r="G52" s="840"/>
      <c r="H52" s="841"/>
      <c r="I52" s="829" t="str">
        <f t="shared" ca="1" si="1"/>
        <v/>
      </c>
      <c r="J52" s="819"/>
      <c r="K52" s="819"/>
      <c r="L52" s="819"/>
      <c r="M52" s="820"/>
      <c r="N52" s="794" t="str">
        <f t="shared" ca="1" si="2"/>
        <v/>
      </c>
      <c r="O52" s="846" t="str">
        <f t="shared" ca="1" si="3"/>
        <v/>
      </c>
      <c r="P52" s="798" t="str">
        <f t="shared" ca="1" si="4"/>
        <v/>
      </c>
      <c r="Q52" s="844" t="str">
        <f t="shared" ca="1" si="5"/>
        <v/>
      </c>
    </row>
    <row r="53" spans="1:17" ht="23.1" customHeight="1">
      <c r="A53" s="857"/>
      <c r="B53" s="839" t="str">
        <f t="shared" ca="1" si="0"/>
        <v/>
      </c>
      <c r="C53" s="840"/>
      <c r="D53" s="840"/>
      <c r="E53" s="840"/>
      <c r="F53" s="840"/>
      <c r="G53" s="840"/>
      <c r="H53" s="841"/>
      <c r="I53" s="829" t="str">
        <f t="shared" ca="1" si="1"/>
        <v/>
      </c>
      <c r="J53" s="819"/>
      <c r="K53" s="819"/>
      <c r="L53" s="819"/>
      <c r="M53" s="820"/>
      <c r="N53" s="794" t="str">
        <f t="shared" ca="1" si="2"/>
        <v/>
      </c>
      <c r="O53" s="846" t="str">
        <f t="shared" ca="1" si="3"/>
        <v/>
      </c>
      <c r="P53" s="798" t="str">
        <f t="shared" ca="1" si="4"/>
        <v/>
      </c>
      <c r="Q53" s="844" t="str">
        <f t="shared" ca="1" si="5"/>
        <v/>
      </c>
    </row>
    <row r="54" spans="1:17" ht="23.1" customHeight="1">
      <c r="A54" s="857"/>
      <c r="B54" s="839" t="str">
        <f t="shared" ca="1" si="0"/>
        <v/>
      </c>
      <c r="C54" s="840"/>
      <c r="D54" s="840"/>
      <c r="E54" s="840"/>
      <c r="F54" s="840"/>
      <c r="G54" s="840"/>
      <c r="H54" s="841"/>
      <c r="I54" s="829" t="str">
        <f t="shared" ca="1" si="1"/>
        <v/>
      </c>
      <c r="J54" s="819"/>
      <c r="K54" s="819"/>
      <c r="L54" s="819"/>
      <c r="M54" s="820"/>
      <c r="N54" s="794" t="str">
        <f t="shared" ca="1" si="2"/>
        <v/>
      </c>
      <c r="O54" s="846" t="str">
        <f t="shared" ca="1" si="3"/>
        <v/>
      </c>
      <c r="P54" s="798" t="str">
        <f t="shared" ca="1" si="4"/>
        <v/>
      </c>
      <c r="Q54" s="844" t="str">
        <f t="shared" ca="1" si="5"/>
        <v/>
      </c>
    </row>
    <row r="55" spans="1:17" ht="20.100000000000001" customHeight="1">
      <c r="A55" s="858"/>
      <c r="B55" s="859" t="s">
        <v>37</v>
      </c>
      <c r="C55" s="859"/>
      <c r="D55" s="859"/>
      <c r="E55" s="859"/>
      <c r="F55" s="859"/>
      <c r="G55" s="859"/>
      <c r="H55" s="859"/>
      <c r="I55" s="859"/>
      <c r="J55" s="859"/>
      <c r="K55" s="859"/>
      <c r="L55" s="859"/>
      <c r="M55" s="859"/>
      <c r="N55" s="859"/>
      <c r="O55" s="859"/>
      <c r="P55" s="799">
        <f ca="1">SUM(P3:P54)</f>
        <v>560859</v>
      </c>
      <c r="Q55" s="860"/>
    </row>
    <row r="56" spans="1:17" ht="20.100000000000001" customHeight="1">
      <c r="A56" s="781"/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  <c r="M56" s="781"/>
      <c r="N56" s="781"/>
      <c r="O56" s="781"/>
      <c r="P56" s="800"/>
      <c r="Q56" s="845"/>
    </row>
    <row r="57" spans="1:17" ht="20.100000000000001" customHeight="1"/>
    <row r="58" spans="1:17" ht="20.100000000000001" customHeight="1"/>
    <row r="59" spans="1:17" ht="20.100000000000001" customHeight="1"/>
    <row r="60" spans="1:17" ht="20.100000000000001" customHeight="1"/>
    <row r="61" spans="1:17" ht="20.100000000000001" customHeight="1"/>
    <row r="62" spans="1:17" ht="20.100000000000001" customHeight="1"/>
    <row r="63" spans="1:17" ht="20.100000000000001" customHeight="1"/>
    <row r="64" spans="1:17" ht="20.100000000000001" customHeight="1"/>
    <row r="65" spans="2:23" ht="20.100000000000001" customHeight="1"/>
    <row r="66" spans="2:23" ht="20.100000000000001" customHeight="1"/>
    <row r="67" spans="2:23" ht="20.100000000000001" customHeight="1"/>
    <row r="68" spans="2:23" s="773" customFormat="1" ht="20.100000000000001" customHeight="1"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5"/>
      <c r="O68" s="775"/>
      <c r="P68" s="776"/>
      <c r="Q68" s="775"/>
      <c r="R68" s="774"/>
      <c r="S68" s="774"/>
      <c r="T68" s="774"/>
      <c r="U68" s="774"/>
      <c r="V68" s="774"/>
      <c r="W68" s="774"/>
    </row>
    <row r="69" spans="2:23" s="773" customFormat="1" ht="20.100000000000001" customHeight="1"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5"/>
      <c r="O69" s="775"/>
      <c r="P69" s="776"/>
      <c r="Q69" s="775"/>
      <c r="R69" s="774"/>
      <c r="S69" s="774"/>
      <c r="T69" s="774"/>
      <c r="U69" s="774"/>
      <c r="V69" s="774"/>
      <c r="W69" s="774"/>
    </row>
    <row r="70" spans="2:23" s="773" customFormat="1" ht="20.100000000000001" customHeight="1"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5"/>
      <c r="O70" s="775"/>
      <c r="P70" s="776"/>
      <c r="Q70" s="775"/>
      <c r="R70" s="774"/>
      <c r="S70" s="774"/>
      <c r="T70" s="774"/>
      <c r="U70" s="774"/>
      <c r="V70" s="774"/>
      <c r="W70" s="774"/>
    </row>
    <row r="71" spans="2:23" s="773" customFormat="1" ht="20.100000000000001" customHeight="1"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5"/>
      <c r="O71" s="775"/>
      <c r="P71" s="776"/>
      <c r="Q71" s="775"/>
      <c r="R71" s="774"/>
      <c r="S71" s="774"/>
      <c r="T71" s="774"/>
      <c r="U71" s="774"/>
      <c r="V71" s="774"/>
      <c r="W71" s="774"/>
    </row>
    <row r="72" spans="2:23" s="773" customFormat="1" ht="20.100000000000001" customHeight="1"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5"/>
      <c r="O72" s="775"/>
      <c r="P72" s="776"/>
      <c r="Q72" s="775"/>
      <c r="R72" s="774"/>
      <c r="S72" s="774"/>
      <c r="T72" s="774"/>
      <c r="U72" s="774"/>
      <c r="V72" s="774"/>
      <c r="W72" s="774"/>
    </row>
    <row r="73" spans="2:23" s="773" customFormat="1" ht="20.100000000000001" customHeight="1"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5"/>
      <c r="O73" s="775"/>
      <c r="P73" s="776"/>
      <c r="Q73" s="775"/>
      <c r="R73" s="774"/>
      <c r="S73" s="774"/>
      <c r="T73" s="774"/>
      <c r="U73" s="774"/>
      <c r="V73" s="774"/>
      <c r="W73" s="774"/>
    </row>
    <row r="74" spans="2:23" s="773" customFormat="1" ht="20.100000000000001" customHeight="1"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5"/>
      <c r="O74" s="775"/>
      <c r="P74" s="776"/>
      <c r="Q74" s="775"/>
      <c r="R74" s="774"/>
      <c r="S74" s="774"/>
      <c r="T74" s="774"/>
      <c r="U74" s="774"/>
      <c r="V74" s="774"/>
      <c r="W74" s="774"/>
    </row>
    <row r="75" spans="2:23" s="773" customFormat="1" ht="20.100000000000001" customHeight="1"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75"/>
      <c r="O75" s="775"/>
      <c r="P75" s="776"/>
      <c r="Q75" s="775"/>
      <c r="R75" s="774"/>
      <c r="S75" s="774"/>
      <c r="T75" s="774"/>
      <c r="U75" s="774"/>
      <c r="V75" s="774"/>
      <c r="W75" s="774"/>
    </row>
    <row r="76" spans="2:23" s="773" customFormat="1" ht="20.100000000000001" customHeight="1"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5"/>
      <c r="O76" s="775"/>
      <c r="P76" s="776"/>
      <c r="Q76" s="775"/>
      <c r="R76" s="774"/>
      <c r="S76" s="774"/>
      <c r="T76" s="774"/>
      <c r="U76" s="774"/>
      <c r="V76" s="774"/>
      <c r="W76" s="774"/>
    </row>
    <row r="77" spans="2:23" s="773" customFormat="1" ht="20.100000000000001" customHeight="1"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5"/>
      <c r="O77" s="775"/>
      <c r="P77" s="776"/>
      <c r="Q77" s="775"/>
      <c r="R77" s="774"/>
      <c r="S77" s="774"/>
      <c r="T77" s="774"/>
      <c r="U77" s="774"/>
      <c r="V77" s="774"/>
      <c r="W77" s="774"/>
    </row>
    <row r="78" spans="2:23" s="773" customFormat="1" ht="20.100000000000001" customHeight="1"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5"/>
      <c r="O78" s="775"/>
      <c r="P78" s="776"/>
      <c r="Q78" s="775"/>
      <c r="R78" s="774"/>
      <c r="S78" s="774"/>
      <c r="T78" s="774"/>
      <c r="U78" s="774"/>
      <c r="V78" s="774"/>
      <c r="W78" s="774"/>
    </row>
    <row r="79" spans="2:23" s="773" customFormat="1" ht="20.100000000000001" customHeight="1"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5"/>
      <c r="O79" s="775"/>
      <c r="P79" s="776"/>
      <c r="Q79" s="775"/>
      <c r="R79" s="774"/>
      <c r="S79" s="774"/>
      <c r="T79" s="774"/>
      <c r="U79" s="774"/>
      <c r="V79" s="774"/>
      <c r="W79" s="774"/>
    </row>
    <row r="80" spans="2:23" s="773" customFormat="1" ht="20.100000000000001" customHeight="1"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5"/>
      <c r="O80" s="775"/>
      <c r="P80" s="776"/>
      <c r="Q80" s="775"/>
      <c r="R80" s="774"/>
      <c r="S80" s="774"/>
      <c r="T80" s="774"/>
      <c r="U80" s="774"/>
      <c r="V80" s="774"/>
      <c r="W80" s="774"/>
    </row>
    <row r="81" spans="2:23" s="773" customFormat="1" ht="20.100000000000001" customHeight="1"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5"/>
      <c r="O81" s="775"/>
      <c r="P81" s="776"/>
      <c r="Q81" s="775"/>
      <c r="R81" s="774"/>
      <c r="S81" s="774"/>
      <c r="T81" s="774"/>
      <c r="U81" s="774"/>
      <c r="V81" s="774"/>
      <c r="W81" s="774"/>
    </row>
    <row r="82" spans="2:23" s="773" customFormat="1" ht="20.100000000000001" customHeight="1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5"/>
      <c r="O82" s="775"/>
      <c r="P82" s="776"/>
      <c r="Q82" s="775"/>
      <c r="R82" s="774"/>
      <c r="S82" s="774"/>
      <c r="T82" s="774"/>
      <c r="U82" s="774"/>
      <c r="V82" s="774"/>
      <c r="W82" s="774"/>
    </row>
    <row r="83" spans="2:23" s="773" customFormat="1" ht="20.100000000000001" customHeight="1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5"/>
      <c r="O83" s="775"/>
      <c r="P83" s="776"/>
      <c r="Q83" s="775"/>
      <c r="R83" s="774"/>
      <c r="S83" s="774"/>
      <c r="T83" s="774"/>
      <c r="U83" s="774"/>
      <c r="V83" s="774"/>
      <c r="W83" s="774"/>
    </row>
    <row r="84" spans="2:23" s="773" customFormat="1" ht="20.100000000000001" customHeight="1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5"/>
      <c r="O84" s="775"/>
      <c r="P84" s="776"/>
      <c r="Q84" s="775"/>
      <c r="R84" s="774"/>
      <c r="S84" s="774"/>
      <c r="T84" s="774"/>
      <c r="U84" s="774"/>
      <c r="V84" s="774"/>
      <c r="W84" s="774"/>
    </row>
    <row r="85" spans="2:23" s="773" customFormat="1" ht="20.100000000000001" customHeight="1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5"/>
      <c r="O85" s="775"/>
      <c r="P85" s="776"/>
      <c r="Q85" s="775"/>
      <c r="R85" s="774"/>
      <c r="S85" s="774"/>
      <c r="T85" s="774"/>
      <c r="U85" s="774"/>
      <c r="V85" s="774"/>
      <c r="W85" s="774"/>
    </row>
    <row r="86" spans="2:23" s="773" customFormat="1" ht="20.100000000000001" customHeight="1">
      <c r="B86" s="774"/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5"/>
      <c r="O86" s="775"/>
      <c r="P86" s="776"/>
      <c r="Q86" s="775"/>
      <c r="R86" s="774"/>
      <c r="S86" s="774"/>
      <c r="T86" s="774"/>
      <c r="U86" s="774"/>
      <c r="V86" s="774"/>
      <c r="W86" s="774"/>
    </row>
  </sheetData>
  <mergeCells count="110">
    <mergeCell ref="A1:Q1"/>
    <mergeCell ref="B2:H2"/>
    <mergeCell ref="I2:M2"/>
    <mergeCell ref="N2:O2"/>
    <mergeCell ref="B3:H3"/>
    <mergeCell ref="I3:M3"/>
    <mergeCell ref="S3:W3"/>
    <mergeCell ref="B4:H4"/>
    <mergeCell ref="I4:M4"/>
    <mergeCell ref="B5:H5"/>
    <mergeCell ref="I5:M5"/>
    <mergeCell ref="B6:H6"/>
    <mergeCell ref="I6:M6"/>
    <mergeCell ref="B7:H7"/>
    <mergeCell ref="I7:M7"/>
    <mergeCell ref="B8:H8"/>
    <mergeCell ref="I8:M8"/>
    <mergeCell ref="B9:H9"/>
    <mergeCell ref="I9:M9"/>
    <mergeCell ref="B10:H10"/>
    <mergeCell ref="I10:M10"/>
    <mergeCell ref="B11:H11"/>
    <mergeCell ref="I11:M11"/>
    <mergeCell ref="B12:H12"/>
    <mergeCell ref="I12:M12"/>
    <mergeCell ref="B13:H13"/>
    <mergeCell ref="I13:M13"/>
    <mergeCell ref="B14:H14"/>
    <mergeCell ref="I14:M14"/>
    <mergeCell ref="B15:H15"/>
    <mergeCell ref="I15:M15"/>
    <mergeCell ref="B16:H16"/>
    <mergeCell ref="I16:M16"/>
    <mergeCell ref="B17:H17"/>
    <mergeCell ref="I17:M17"/>
    <mergeCell ref="B18:H18"/>
    <mergeCell ref="I18:M18"/>
    <mergeCell ref="B19:H19"/>
    <mergeCell ref="I19:M19"/>
    <mergeCell ref="B20:H20"/>
    <mergeCell ref="I20:M20"/>
    <mergeCell ref="B21:H21"/>
    <mergeCell ref="I21:M21"/>
    <mergeCell ref="B22:H22"/>
    <mergeCell ref="I22:M22"/>
    <mergeCell ref="B23:H23"/>
    <mergeCell ref="I23:M23"/>
    <mergeCell ref="B24:H24"/>
    <mergeCell ref="I24:M24"/>
    <mergeCell ref="B25:H25"/>
    <mergeCell ref="I25:M25"/>
    <mergeCell ref="B26:H26"/>
    <mergeCell ref="I26:M26"/>
    <mergeCell ref="B27:H27"/>
    <mergeCell ref="I27:M27"/>
    <mergeCell ref="B28:H28"/>
    <mergeCell ref="I28:M28"/>
    <mergeCell ref="B29:H29"/>
    <mergeCell ref="I29:M29"/>
    <mergeCell ref="B30:H30"/>
    <mergeCell ref="I30:M30"/>
    <mergeCell ref="B31:H31"/>
    <mergeCell ref="I31:M31"/>
    <mergeCell ref="B32:H32"/>
    <mergeCell ref="I32:M32"/>
    <mergeCell ref="B33:H33"/>
    <mergeCell ref="I33:M33"/>
    <mergeCell ref="B34:H34"/>
    <mergeCell ref="I34:M34"/>
    <mergeCell ref="B35:H35"/>
    <mergeCell ref="I35:M35"/>
    <mergeCell ref="B36:H36"/>
    <mergeCell ref="I36:M36"/>
    <mergeCell ref="B37:H37"/>
    <mergeCell ref="I37:M37"/>
    <mergeCell ref="B38:H38"/>
    <mergeCell ref="I38:M38"/>
    <mergeCell ref="B39:H39"/>
    <mergeCell ref="I39:M39"/>
    <mergeCell ref="B40:H40"/>
    <mergeCell ref="I40:M40"/>
    <mergeCell ref="B41:H41"/>
    <mergeCell ref="I41:M41"/>
    <mergeCell ref="B42:H42"/>
    <mergeCell ref="I42:M42"/>
    <mergeCell ref="B43:H43"/>
    <mergeCell ref="I43:M43"/>
    <mergeCell ref="B44:H44"/>
    <mergeCell ref="I44:M44"/>
    <mergeCell ref="B45:H45"/>
    <mergeCell ref="I45:M45"/>
    <mergeCell ref="B46:H46"/>
    <mergeCell ref="I46:M46"/>
    <mergeCell ref="B47:H47"/>
    <mergeCell ref="I47:M47"/>
    <mergeCell ref="B48:H48"/>
    <mergeCell ref="I48:M48"/>
    <mergeCell ref="B49:H49"/>
    <mergeCell ref="I49:M49"/>
    <mergeCell ref="B50:H50"/>
    <mergeCell ref="I50:M50"/>
    <mergeCell ref="B51:H51"/>
    <mergeCell ref="I51:M51"/>
    <mergeCell ref="B52:H52"/>
    <mergeCell ref="I52:M52"/>
    <mergeCell ref="B53:H53"/>
    <mergeCell ref="I53:M53"/>
    <mergeCell ref="B54:H54"/>
    <mergeCell ref="I54:M54"/>
    <mergeCell ref="B55:O55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135"/>
  <sheetViews>
    <sheetView tabSelected="1" workbookViewId="0">
      <selection activeCell="L147" sqref="L147"/>
    </sheetView>
  </sheetViews>
  <sheetFormatPr defaultRowHeight="12.75"/>
  <cols>
    <col min="1" max="1" width="0" hidden="1" customWidth="1"/>
    <col min="2" max="2" width="3.375" customWidth="1"/>
    <col min="3" max="9" width="2" customWidth="1"/>
    <col min="10" max="10" width="10.125" customWidth="1"/>
    <col min="11" max="11" width="6.75" customWidth="1"/>
    <col min="12" max="16" width="10.125" customWidth="1"/>
    <col min="17" max="16382" width="9" customWidth="1"/>
  </cols>
  <sheetData>
    <row r="1" spans="1:20" s="774" customFormat="1" ht="23.1" customHeight="1">
      <c r="A1" s="777" t="s">
        <v>72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20" s="775" customFormat="1" ht="23.1" customHeight="1">
      <c r="A2" s="778" t="s">
        <v>94</v>
      </c>
      <c r="B2" s="778" t="s">
        <v>94</v>
      </c>
      <c r="C2" s="784" t="s">
        <v>195</v>
      </c>
      <c r="D2" s="265"/>
      <c r="E2" s="265"/>
      <c r="F2" s="265"/>
      <c r="G2" s="265"/>
      <c r="H2" s="265"/>
      <c r="I2" s="790"/>
      <c r="J2" s="793" t="s">
        <v>143</v>
      </c>
      <c r="K2" s="784" t="s">
        <v>98</v>
      </c>
      <c r="L2" s="265"/>
      <c r="M2" s="265"/>
      <c r="N2" s="265"/>
      <c r="O2" s="265"/>
      <c r="P2" s="278" t="s">
        <v>145</v>
      </c>
      <c r="Q2" s="775"/>
      <c r="R2" s="775"/>
      <c r="S2" s="775"/>
      <c r="T2" s="775"/>
    </row>
    <row r="3" spans="1:20" s="774" customFormat="1" ht="23.1" customHeight="1">
      <c r="A3" s="779">
        <v>1</v>
      </c>
      <c r="B3" s="782">
        <v>1</v>
      </c>
      <c r="C3" s="785">
        <v>45029</v>
      </c>
      <c r="D3" s="788"/>
      <c r="E3" s="788"/>
      <c r="F3" s="788"/>
      <c r="G3" s="788"/>
      <c r="H3" s="788"/>
      <c r="I3" s="791"/>
      <c r="J3" s="794" t="s">
        <v>375</v>
      </c>
      <c r="K3" s="795" t="s">
        <v>526</v>
      </c>
      <c r="L3" s="796"/>
      <c r="M3" s="796"/>
      <c r="N3" s="796"/>
      <c r="O3" s="797"/>
      <c r="P3" s="798">
        <v>5000</v>
      </c>
      <c r="R3" s="801"/>
      <c r="S3" s="801"/>
      <c r="T3" s="801"/>
    </row>
    <row r="4" spans="1:20" s="774" customFormat="1" ht="23.1" customHeight="1">
      <c r="A4" s="779">
        <v>2</v>
      </c>
      <c r="B4" s="782">
        <v>2</v>
      </c>
      <c r="C4" s="785">
        <v>45034</v>
      </c>
      <c r="D4" s="788"/>
      <c r="E4" s="788"/>
      <c r="F4" s="788"/>
      <c r="G4" s="788"/>
      <c r="H4" s="788"/>
      <c r="I4" s="791"/>
      <c r="J4" s="794" t="s">
        <v>525</v>
      </c>
      <c r="K4" s="795" t="s">
        <v>529</v>
      </c>
      <c r="L4" s="796"/>
      <c r="M4" s="796"/>
      <c r="N4" s="796"/>
      <c r="O4" s="797"/>
      <c r="P4" s="798">
        <v>5500</v>
      </c>
    </row>
    <row r="5" spans="1:20" s="774" customFormat="1" ht="23.1" customHeight="1">
      <c r="A5" s="779">
        <v>3</v>
      </c>
      <c r="B5" s="782">
        <v>3</v>
      </c>
      <c r="C5" s="785">
        <v>45036</v>
      </c>
      <c r="D5" s="788"/>
      <c r="E5" s="788"/>
      <c r="F5" s="788"/>
      <c r="G5" s="788"/>
      <c r="H5" s="788"/>
      <c r="I5" s="791"/>
      <c r="J5" s="794" t="s">
        <v>525</v>
      </c>
      <c r="K5" s="795" t="s">
        <v>27</v>
      </c>
      <c r="L5" s="796"/>
      <c r="M5" s="796"/>
      <c r="N5" s="796"/>
      <c r="O5" s="797"/>
      <c r="P5" s="798">
        <v>11000</v>
      </c>
    </row>
    <row r="6" spans="1:20" s="774" customFormat="1" ht="23.1" customHeight="1">
      <c r="A6" s="779">
        <v>4</v>
      </c>
      <c r="B6" s="782">
        <v>4</v>
      </c>
      <c r="C6" s="785">
        <v>45039</v>
      </c>
      <c r="D6" s="788"/>
      <c r="E6" s="788"/>
      <c r="F6" s="788"/>
      <c r="G6" s="788"/>
      <c r="H6" s="788"/>
      <c r="I6" s="791"/>
      <c r="J6" s="794" t="s">
        <v>375</v>
      </c>
      <c r="K6" s="795" t="s">
        <v>530</v>
      </c>
      <c r="L6" s="796"/>
      <c r="M6" s="796"/>
      <c r="N6" s="796"/>
      <c r="O6" s="797"/>
      <c r="P6" s="798">
        <v>5000</v>
      </c>
    </row>
    <row r="7" spans="1:20" s="774" customFormat="1" ht="23.1" customHeight="1">
      <c r="A7" s="779">
        <v>5</v>
      </c>
      <c r="B7" s="782">
        <v>5</v>
      </c>
      <c r="C7" s="785">
        <v>45044</v>
      </c>
      <c r="D7" s="788"/>
      <c r="E7" s="788"/>
      <c r="F7" s="788"/>
      <c r="G7" s="788"/>
      <c r="H7" s="788"/>
      <c r="I7" s="791"/>
      <c r="J7" s="794" t="s">
        <v>375</v>
      </c>
      <c r="K7" s="795" t="s">
        <v>531</v>
      </c>
      <c r="L7" s="796"/>
      <c r="M7" s="796"/>
      <c r="N7" s="796"/>
      <c r="O7" s="797"/>
      <c r="P7" s="798">
        <v>20000</v>
      </c>
    </row>
    <row r="8" spans="1:20" s="774" customFormat="1" ht="23.1" customHeight="1">
      <c r="A8" s="779">
        <v>6</v>
      </c>
      <c r="B8" s="782">
        <v>6</v>
      </c>
      <c r="C8" s="785">
        <v>45045</v>
      </c>
      <c r="D8" s="788"/>
      <c r="E8" s="788"/>
      <c r="F8" s="788"/>
      <c r="G8" s="788"/>
      <c r="H8" s="788"/>
      <c r="I8" s="791"/>
      <c r="J8" s="794" t="s">
        <v>525</v>
      </c>
      <c r="K8" s="795" t="s">
        <v>256</v>
      </c>
      <c r="L8" s="796"/>
      <c r="M8" s="796"/>
      <c r="N8" s="796"/>
      <c r="O8" s="797"/>
      <c r="P8" s="798">
        <v>11000</v>
      </c>
    </row>
    <row r="9" spans="1:20" s="774" customFormat="1" ht="23.1" customHeight="1">
      <c r="A9" s="779">
        <v>7</v>
      </c>
      <c r="B9" s="782">
        <v>7</v>
      </c>
      <c r="C9" s="785">
        <v>45045</v>
      </c>
      <c r="D9" s="788"/>
      <c r="E9" s="788"/>
      <c r="F9" s="788"/>
      <c r="G9" s="788"/>
      <c r="H9" s="788"/>
      <c r="I9" s="791"/>
      <c r="J9" s="794" t="s">
        <v>375</v>
      </c>
      <c r="K9" s="795" t="s">
        <v>509</v>
      </c>
      <c r="L9" s="796"/>
      <c r="M9" s="796"/>
      <c r="N9" s="796"/>
      <c r="O9" s="797"/>
      <c r="P9" s="798">
        <v>20000</v>
      </c>
    </row>
    <row r="10" spans="1:20" s="774" customFormat="1" ht="23.1" customHeight="1">
      <c r="A10" s="779">
        <v>8</v>
      </c>
      <c r="B10" s="782">
        <v>8</v>
      </c>
      <c r="C10" s="785">
        <v>45045</v>
      </c>
      <c r="D10" s="788"/>
      <c r="E10" s="788"/>
      <c r="F10" s="788"/>
      <c r="G10" s="788"/>
      <c r="H10" s="788"/>
      <c r="I10" s="791"/>
      <c r="J10" s="794" t="s">
        <v>525</v>
      </c>
      <c r="K10" s="795" t="s">
        <v>12</v>
      </c>
      <c r="L10" s="796"/>
      <c r="M10" s="796"/>
      <c r="N10" s="796"/>
      <c r="O10" s="797"/>
      <c r="P10" s="798">
        <v>5000</v>
      </c>
    </row>
    <row r="11" spans="1:20" s="774" customFormat="1" ht="23.1" customHeight="1">
      <c r="A11" s="779">
        <v>9</v>
      </c>
      <c r="B11" s="782">
        <v>9</v>
      </c>
      <c r="C11" s="785">
        <v>45046</v>
      </c>
      <c r="D11" s="788"/>
      <c r="E11" s="788"/>
      <c r="F11" s="788"/>
      <c r="G11" s="788"/>
      <c r="H11" s="788"/>
      <c r="I11" s="791"/>
      <c r="J11" s="794" t="s">
        <v>375</v>
      </c>
      <c r="K11" s="795" t="s">
        <v>533</v>
      </c>
      <c r="L11" s="796"/>
      <c r="M11" s="796"/>
      <c r="N11" s="796"/>
      <c r="O11" s="797"/>
      <c r="P11" s="798">
        <v>20000</v>
      </c>
    </row>
    <row r="12" spans="1:20" s="774" customFormat="1" ht="23.1" customHeight="1">
      <c r="A12" s="779">
        <v>10</v>
      </c>
      <c r="B12" s="782">
        <v>10</v>
      </c>
      <c r="C12" s="785">
        <v>45051</v>
      </c>
      <c r="D12" s="788"/>
      <c r="E12" s="788"/>
      <c r="F12" s="788"/>
      <c r="G12" s="788"/>
      <c r="H12" s="788"/>
      <c r="I12" s="791"/>
      <c r="J12" s="794" t="s">
        <v>375</v>
      </c>
      <c r="K12" s="795" t="s">
        <v>535</v>
      </c>
      <c r="L12" s="796"/>
      <c r="M12" s="796"/>
      <c r="N12" s="796"/>
      <c r="O12" s="797"/>
      <c r="P12" s="798">
        <v>10000</v>
      </c>
    </row>
    <row r="13" spans="1:20" s="774" customFormat="1" ht="23.1" customHeight="1">
      <c r="A13" s="779">
        <v>11</v>
      </c>
      <c r="B13" s="782">
        <v>11</v>
      </c>
      <c r="C13" s="785">
        <v>45065</v>
      </c>
      <c r="D13" s="788"/>
      <c r="E13" s="788"/>
      <c r="F13" s="788"/>
      <c r="G13" s="788"/>
      <c r="H13" s="788"/>
      <c r="I13" s="791"/>
      <c r="J13" s="794" t="s">
        <v>525</v>
      </c>
      <c r="K13" s="795" t="s">
        <v>396</v>
      </c>
      <c r="L13" s="796"/>
      <c r="M13" s="796"/>
      <c r="N13" s="796"/>
      <c r="O13" s="797"/>
      <c r="P13" s="798">
        <v>11000</v>
      </c>
    </row>
    <row r="14" spans="1:20" s="774" customFormat="1" ht="23.1" customHeight="1">
      <c r="A14" s="779">
        <v>12</v>
      </c>
      <c r="B14" s="782">
        <v>12</v>
      </c>
      <c r="C14" s="785">
        <v>45071</v>
      </c>
      <c r="D14" s="788"/>
      <c r="E14" s="788"/>
      <c r="F14" s="788"/>
      <c r="G14" s="788"/>
      <c r="H14" s="788"/>
      <c r="I14" s="791"/>
      <c r="J14" s="794" t="s">
        <v>525</v>
      </c>
      <c r="K14" s="795" t="s">
        <v>536</v>
      </c>
      <c r="L14" s="796"/>
      <c r="M14" s="796"/>
      <c r="N14" s="796"/>
      <c r="O14" s="797"/>
      <c r="P14" s="798">
        <v>5000</v>
      </c>
    </row>
    <row r="15" spans="1:20" s="774" customFormat="1" ht="23.1" customHeight="1">
      <c r="A15" s="779">
        <v>13</v>
      </c>
      <c r="B15" s="782">
        <v>13</v>
      </c>
      <c r="C15" s="786">
        <v>45073</v>
      </c>
      <c r="D15" s="788"/>
      <c r="E15" s="788"/>
      <c r="F15" s="788"/>
      <c r="G15" s="788"/>
      <c r="H15" s="788"/>
      <c r="I15" s="791"/>
      <c r="J15" s="794" t="s">
        <v>525</v>
      </c>
      <c r="K15" s="795" t="s">
        <v>537</v>
      </c>
      <c r="L15" s="796"/>
      <c r="M15" s="796"/>
      <c r="N15" s="796"/>
      <c r="O15" s="797"/>
      <c r="P15" s="798">
        <v>11000</v>
      </c>
    </row>
    <row r="16" spans="1:20" s="774" customFormat="1" ht="23.1" customHeight="1">
      <c r="A16" s="779">
        <v>14</v>
      </c>
      <c r="B16" s="782">
        <v>14</v>
      </c>
      <c r="C16" s="786">
        <v>45076</v>
      </c>
      <c r="D16" s="788"/>
      <c r="E16" s="788"/>
      <c r="F16" s="788"/>
      <c r="G16" s="788"/>
      <c r="H16" s="788"/>
      <c r="I16" s="791"/>
      <c r="J16" s="794" t="s">
        <v>375</v>
      </c>
      <c r="K16" s="795" t="s">
        <v>538</v>
      </c>
      <c r="L16" s="796"/>
      <c r="M16" s="796"/>
      <c r="N16" s="796"/>
      <c r="O16" s="797"/>
      <c r="P16" s="798">
        <v>14000</v>
      </c>
    </row>
    <row r="17" spans="1:16" s="774" customFormat="1" ht="23.1" customHeight="1">
      <c r="A17" s="779">
        <v>15</v>
      </c>
      <c r="B17" s="782">
        <v>15</v>
      </c>
      <c r="C17" s="786">
        <v>45077</v>
      </c>
      <c r="D17" s="788"/>
      <c r="E17" s="788"/>
      <c r="F17" s="788"/>
      <c r="G17" s="788"/>
      <c r="H17" s="788"/>
      <c r="I17" s="791"/>
      <c r="J17" s="794" t="s">
        <v>525</v>
      </c>
      <c r="K17" s="795" t="s">
        <v>231</v>
      </c>
      <c r="L17" s="796"/>
      <c r="M17" s="796"/>
      <c r="N17" s="796"/>
      <c r="O17" s="797"/>
      <c r="P17" s="798">
        <v>10000</v>
      </c>
    </row>
    <row r="18" spans="1:16" s="774" customFormat="1" ht="23.1" customHeight="1">
      <c r="A18" s="779">
        <v>16</v>
      </c>
      <c r="B18" s="782">
        <v>16</v>
      </c>
      <c r="C18" s="786">
        <v>45078</v>
      </c>
      <c r="D18" s="788"/>
      <c r="E18" s="788"/>
      <c r="F18" s="788"/>
      <c r="G18" s="788"/>
      <c r="H18" s="788"/>
      <c r="I18" s="791"/>
      <c r="J18" s="794" t="s">
        <v>375</v>
      </c>
      <c r="K18" s="795" t="s">
        <v>539</v>
      </c>
      <c r="L18" s="796"/>
      <c r="M18" s="796"/>
      <c r="N18" s="796"/>
      <c r="O18" s="797"/>
      <c r="P18" s="798">
        <v>10000</v>
      </c>
    </row>
    <row r="19" spans="1:16" s="774" customFormat="1" ht="23.1" customHeight="1">
      <c r="A19" s="779">
        <v>17</v>
      </c>
      <c r="B19" s="782">
        <v>17</v>
      </c>
      <c r="C19" s="786">
        <v>45081</v>
      </c>
      <c r="D19" s="788"/>
      <c r="E19" s="788"/>
      <c r="F19" s="788"/>
      <c r="G19" s="788"/>
      <c r="H19" s="788"/>
      <c r="I19" s="791"/>
      <c r="J19" s="794" t="s">
        <v>375</v>
      </c>
      <c r="K19" s="795" t="s">
        <v>74</v>
      </c>
      <c r="L19" s="796"/>
      <c r="M19" s="796"/>
      <c r="N19" s="796"/>
      <c r="O19" s="797"/>
      <c r="P19" s="798">
        <v>10000</v>
      </c>
    </row>
    <row r="20" spans="1:16" s="774" customFormat="1" ht="23.1" customHeight="1">
      <c r="A20" s="779">
        <v>18</v>
      </c>
      <c r="B20" s="782">
        <v>18</v>
      </c>
      <c r="C20" s="786">
        <v>45081</v>
      </c>
      <c r="D20" s="788"/>
      <c r="E20" s="788"/>
      <c r="F20" s="788"/>
      <c r="G20" s="788"/>
      <c r="H20" s="788"/>
      <c r="I20" s="791"/>
      <c r="J20" s="794" t="s">
        <v>525</v>
      </c>
      <c r="K20" s="795" t="s">
        <v>24</v>
      </c>
      <c r="L20" s="796"/>
      <c r="M20" s="796"/>
      <c r="N20" s="796"/>
      <c r="O20" s="797"/>
      <c r="P20" s="798">
        <v>5000</v>
      </c>
    </row>
    <row r="21" spans="1:16" s="774" customFormat="1" ht="23.1" customHeight="1">
      <c r="A21" s="779">
        <v>19</v>
      </c>
      <c r="B21" s="782">
        <v>19</v>
      </c>
      <c r="C21" s="786">
        <v>45083</v>
      </c>
      <c r="D21" s="788"/>
      <c r="E21" s="788"/>
      <c r="F21" s="788"/>
      <c r="G21" s="788"/>
      <c r="H21" s="788"/>
      <c r="I21" s="791"/>
      <c r="J21" s="794" t="s">
        <v>375</v>
      </c>
      <c r="K21" s="795" t="s">
        <v>364</v>
      </c>
      <c r="L21" s="796"/>
      <c r="M21" s="796"/>
      <c r="N21" s="796"/>
      <c r="O21" s="797"/>
      <c r="P21" s="798">
        <v>30000</v>
      </c>
    </row>
    <row r="22" spans="1:16" s="774" customFormat="1" ht="23.1" customHeight="1">
      <c r="A22" s="779">
        <v>20</v>
      </c>
      <c r="B22" s="782">
        <v>20</v>
      </c>
      <c r="C22" s="786">
        <v>45084</v>
      </c>
      <c r="D22" s="788"/>
      <c r="E22" s="788"/>
      <c r="F22" s="788"/>
      <c r="G22" s="788"/>
      <c r="H22" s="788"/>
      <c r="I22" s="791"/>
      <c r="J22" s="794" t="s">
        <v>375</v>
      </c>
      <c r="K22" s="795" t="s">
        <v>463</v>
      </c>
      <c r="L22" s="796"/>
      <c r="M22" s="796"/>
      <c r="N22" s="796"/>
      <c r="O22" s="797"/>
      <c r="P22" s="798">
        <v>8500</v>
      </c>
    </row>
    <row r="23" spans="1:16" s="774" customFormat="1" ht="23.1" customHeight="1">
      <c r="A23" s="779">
        <v>21</v>
      </c>
      <c r="B23" s="782">
        <v>21</v>
      </c>
      <c r="C23" s="786">
        <v>45095</v>
      </c>
      <c r="D23" s="788"/>
      <c r="E23" s="788"/>
      <c r="F23" s="788"/>
      <c r="G23" s="788"/>
      <c r="H23" s="788"/>
      <c r="I23" s="791"/>
      <c r="J23" s="794" t="s">
        <v>375</v>
      </c>
      <c r="K23" s="795" t="s">
        <v>112</v>
      </c>
      <c r="L23" s="796"/>
      <c r="M23" s="796"/>
      <c r="N23" s="796"/>
      <c r="O23" s="797"/>
      <c r="P23" s="798">
        <v>30000</v>
      </c>
    </row>
    <row r="24" spans="1:16" s="774" customFormat="1" ht="23.1" customHeight="1">
      <c r="A24" s="779">
        <v>22</v>
      </c>
      <c r="B24" s="782">
        <v>22</v>
      </c>
      <c r="C24" s="787" t="s">
        <v>326</v>
      </c>
      <c r="D24" s="789"/>
      <c r="E24" s="789"/>
      <c r="F24" s="789"/>
      <c r="G24" s="789"/>
      <c r="H24" s="789"/>
      <c r="I24" s="792"/>
      <c r="J24" s="794" t="s">
        <v>304</v>
      </c>
      <c r="K24" s="795" t="s">
        <v>540</v>
      </c>
      <c r="L24" s="796"/>
      <c r="M24" s="796"/>
      <c r="N24" s="796"/>
      <c r="O24" s="797"/>
      <c r="P24" s="798">
        <v>96861</v>
      </c>
    </row>
    <row r="25" spans="1:16" s="774" customFormat="1" ht="23.1" customHeight="1">
      <c r="A25" s="779">
        <v>23</v>
      </c>
      <c r="B25" s="782">
        <v>23</v>
      </c>
      <c r="C25" s="786">
        <v>45097</v>
      </c>
      <c r="D25" s="788"/>
      <c r="E25" s="788"/>
      <c r="F25" s="788"/>
      <c r="G25" s="788"/>
      <c r="H25" s="788"/>
      <c r="I25" s="791"/>
      <c r="J25" s="794" t="s">
        <v>375</v>
      </c>
      <c r="K25" s="795" t="s">
        <v>290</v>
      </c>
      <c r="L25" s="796"/>
      <c r="M25" s="796"/>
      <c r="N25" s="796"/>
      <c r="O25" s="797"/>
      <c r="P25" s="798">
        <v>8000</v>
      </c>
    </row>
    <row r="26" spans="1:16" s="774" customFormat="1" ht="23.1" customHeight="1">
      <c r="A26" s="779">
        <v>24</v>
      </c>
      <c r="B26" s="782">
        <v>24</v>
      </c>
      <c r="C26" s="786">
        <v>45101</v>
      </c>
      <c r="D26" s="788"/>
      <c r="E26" s="788"/>
      <c r="F26" s="788"/>
      <c r="G26" s="788"/>
      <c r="H26" s="788"/>
      <c r="I26" s="791"/>
      <c r="J26" s="794" t="s">
        <v>375</v>
      </c>
      <c r="K26" s="795" t="s">
        <v>541</v>
      </c>
      <c r="L26" s="796"/>
      <c r="M26" s="796"/>
      <c r="N26" s="796"/>
      <c r="O26" s="797"/>
      <c r="P26" s="798">
        <v>10000</v>
      </c>
    </row>
    <row r="27" spans="1:16" s="774" customFormat="1" ht="23.1" customHeight="1">
      <c r="A27" s="779">
        <v>25</v>
      </c>
      <c r="B27" s="782">
        <v>25</v>
      </c>
      <c r="C27" s="786">
        <v>45101</v>
      </c>
      <c r="D27" s="788"/>
      <c r="E27" s="788"/>
      <c r="F27" s="788"/>
      <c r="G27" s="788"/>
      <c r="H27" s="788"/>
      <c r="I27" s="791"/>
      <c r="J27" s="794" t="s">
        <v>525</v>
      </c>
      <c r="K27" s="795" t="s">
        <v>542</v>
      </c>
      <c r="L27" s="796"/>
      <c r="M27" s="796"/>
      <c r="N27" s="796"/>
      <c r="O27" s="797"/>
      <c r="P27" s="798">
        <v>11000</v>
      </c>
    </row>
    <row r="28" spans="1:16" s="774" customFormat="1" ht="23.1" customHeight="1">
      <c r="A28" s="780"/>
      <c r="B28" s="783" t="s">
        <v>37</v>
      </c>
      <c r="C28" s="783"/>
      <c r="D28" s="783"/>
      <c r="E28" s="783"/>
      <c r="F28" s="783"/>
      <c r="G28" s="783"/>
      <c r="H28" s="783"/>
      <c r="I28" s="783"/>
      <c r="J28" s="783"/>
      <c r="K28" s="783"/>
      <c r="L28" s="783"/>
      <c r="M28" s="783"/>
      <c r="N28" s="783"/>
      <c r="O28" s="783"/>
      <c r="P28" s="799">
        <v>382861</v>
      </c>
    </row>
    <row r="29" spans="1:16" s="774" customFormat="1" ht="22.2" customHeight="1">
      <c r="A29" s="777" t="s">
        <v>208</v>
      </c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</row>
    <row r="30" spans="1:16" s="774" customFormat="1" ht="22.2" customHeight="1">
      <c r="A30" s="778" t="s">
        <v>94</v>
      </c>
      <c r="B30" s="778" t="s">
        <v>94</v>
      </c>
      <c r="C30" s="784" t="s">
        <v>195</v>
      </c>
      <c r="D30" s="265"/>
      <c r="E30" s="265"/>
      <c r="F30" s="265"/>
      <c r="G30" s="265"/>
      <c r="H30" s="265"/>
      <c r="I30" s="790"/>
      <c r="J30" s="793" t="s">
        <v>143</v>
      </c>
      <c r="K30" s="784" t="s">
        <v>98</v>
      </c>
      <c r="L30" s="265"/>
      <c r="M30" s="265"/>
      <c r="N30" s="265"/>
      <c r="O30" s="265"/>
      <c r="P30" s="278" t="s">
        <v>145</v>
      </c>
    </row>
    <row r="31" spans="1:16" s="774" customFormat="1" ht="22.2" customHeight="1">
      <c r="A31" s="779">
        <v>26</v>
      </c>
      <c r="B31" s="782">
        <v>26</v>
      </c>
      <c r="C31" s="786">
        <v>45111</v>
      </c>
      <c r="D31" s="788"/>
      <c r="E31" s="788"/>
      <c r="F31" s="788"/>
      <c r="G31" s="788"/>
      <c r="H31" s="788"/>
      <c r="I31" s="791"/>
      <c r="J31" s="794" t="s">
        <v>375</v>
      </c>
      <c r="K31" s="795" t="s">
        <v>383</v>
      </c>
      <c r="L31" s="796"/>
      <c r="M31" s="796"/>
      <c r="N31" s="796"/>
      <c r="O31" s="797"/>
      <c r="P31" s="798">
        <v>26150</v>
      </c>
    </row>
    <row r="32" spans="1:16" s="774" customFormat="1" ht="22.2" customHeight="1">
      <c r="A32" s="779">
        <v>27</v>
      </c>
      <c r="B32" s="782">
        <v>27</v>
      </c>
      <c r="C32" s="786">
        <v>45122</v>
      </c>
      <c r="D32" s="788"/>
      <c r="E32" s="788"/>
      <c r="F32" s="788"/>
      <c r="G32" s="788"/>
      <c r="H32" s="788"/>
      <c r="I32" s="791"/>
      <c r="J32" s="794" t="s">
        <v>525</v>
      </c>
      <c r="K32" s="795" t="s">
        <v>543</v>
      </c>
      <c r="L32" s="796"/>
      <c r="M32" s="796"/>
      <c r="N32" s="796"/>
      <c r="O32" s="797"/>
      <c r="P32" s="798">
        <v>11000</v>
      </c>
    </row>
    <row r="33" spans="1:20" s="774" customFormat="1" ht="22.2" customHeight="1">
      <c r="A33" s="779">
        <v>28</v>
      </c>
      <c r="B33" s="782">
        <v>28</v>
      </c>
      <c r="C33" s="786">
        <v>45122</v>
      </c>
      <c r="D33" s="788"/>
      <c r="E33" s="788"/>
      <c r="F33" s="788"/>
      <c r="G33" s="788"/>
      <c r="H33" s="788"/>
      <c r="I33" s="791"/>
      <c r="J33" s="794" t="s">
        <v>375</v>
      </c>
      <c r="K33" s="795" t="s">
        <v>291</v>
      </c>
      <c r="L33" s="796"/>
      <c r="M33" s="796"/>
      <c r="N33" s="796"/>
      <c r="O33" s="797"/>
      <c r="P33" s="798">
        <v>10000</v>
      </c>
    </row>
    <row r="34" spans="1:20" s="774" customFormat="1" ht="22.2" customHeight="1">
      <c r="A34" s="779">
        <v>31</v>
      </c>
      <c r="B34" s="782">
        <v>29</v>
      </c>
      <c r="C34" s="786">
        <v>45127</v>
      </c>
      <c r="D34" s="788"/>
      <c r="E34" s="788"/>
      <c r="F34" s="788"/>
      <c r="G34" s="788"/>
      <c r="H34" s="788"/>
      <c r="I34" s="791"/>
      <c r="J34" s="794" t="s">
        <v>304</v>
      </c>
      <c r="K34" s="795" t="s">
        <v>544</v>
      </c>
      <c r="L34" s="796"/>
      <c r="M34" s="796"/>
      <c r="N34" s="796"/>
      <c r="O34" s="797"/>
      <c r="P34" s="798">
        <v>22000</v>
      </c>
    </row>
    <row r="35" spans="1:20" s="774" customFormat="1" ht="22.2" customHeight="1">
      <c r="A35" s="779">
        <v>32</v>
      </c>
      <c r="B35" s="782">
        <v>30</v>
      </c>
      <c r="C35" s="786">
        <v>45134</v>
      </c>
      <c r="D35" s="788"/>
      <c r="E35" s="788"/>
      <c r="F35" s="788"/>
      <c r="G35" s="788"/>
      <c r="H35" s="788"/>
      <c r="I35" s="791"/>
      <c r="J35" s="794" t="s">
        <v>375</v>
      </c>
      <c r="K35" s="795" t="s">
        <v>534</v>
      </c>
      <c r="L35" s="796"/>
      <c r="M35" s="796"/>
      <c r="N35" s="796"/>
      <c r="O35" s="797"/>
      <c r="P35" s="798">
        <v>10000</v>
      </c>
    </row>
    <row r="36" spans="1:20" s="774" customFormat="1" ht="22.2" customHeight="1">
      <c r="A36" s="779">
        <v>33</v>
      </c>
      <c r="B36" s="782">
        <v>31</v>
      </c>
      <c r="C36" s="786">
        <v>45134</v>
      </c>
      <c r="D36" s="788"/>
      <c r="E36" s="788"/>
      <c r="F36" s="788"/>
      <c r="G36" s="788"/>
      <c r="H36" s="788"/>
      <c r="I36" s="791"/>
      <c r="J36" s="794" t="s">
        <v>375</v>
      </c>
      <c r="K36" s="795" t="s">
        <v>545</v>
      </c>
      <c r="L36" s="796"/>
      <c r="M36" s="796"/>
      <c r="N36" s="796"/>
      <c r="O36" s="797"/>
      <c r="P36" s="798">
        <v>5000</v>
      </c>
    </row>
    <row r="37" spans="1:20" s="774" customFormat="1" ht="22.2" customHeight="1">
      <c r="A37" s="779">
        <v>34</v>
      </c>
      <c r="B37" s="782">
        <v>32</v>
      </c>
      <c r="C37" s="786">
        <v>45135</v>
      </c>
      <c r="D37" s="788"/>
      <c r="E37" s="788"/>
      <c r="F37" s="788"/>
      <c r="G37" s="788"/>
      <c r="H37" s="788"/>
      <c r="I37" s="791"/>
      <c r="J37" s="794" t="s">
        <v>375</v>
      </c>
      <c r="K37" s="795" t="s">
        <v>546</v>
      </c>
      <c r="L37" s="796"/>
      <c r="M37" s="796"/>
      <c r="N37" s="796"/>
      <c r="O37" s="797"/>
      <c r="P37" s="798">
        <v>5000</v>
      </c>
    </row>
    <row r="38" spans="1:20" s="774" customFormat="1" ht="22.2" customHeight="1">
      <c r="A38" s="779">
        <v>35</v>
      </c>
      <c r="B38" s="782">
        <v>33</v>
      </c>
      <c r="C38" s="786">
        <v>45138</v>
      </c>
      <c r="D38" s="788"/>
      <c r="E38" s="788"/>
      <c r="F38" s="788"/>
      <c r="G38" s="788"/>
      <c r="H38" s="788"/>
      <c r="I38" s="791"/>
      <c r="J38" s="794" t="s">
        <v>304</v>
      </c>
      <c r="K38" s="795" t="s">
        <v>547</v>
      </c>
      <c r="L38" s="796"/>
      <c r="M38" s="796"/>
      <c r="N38" s="796"/>
      <c r="O38" s="797"/>
      <c r="P38" s="798">
        <v>93645</v>
      </c>
    </row>
    <row r="39" spans="1:20" s="774" customFormat="1" ht="22.2" customHeight="1">
      <c r="A39" s="779">
        <v>36</v>
      </c>
      <c r="B39" s="782">
        <v>34</v>
      </c>
      <c r="C39" s="786">
        <v>45138</v>
      </c>
      <c r="D39" s="788"/>
      <c r="E39" s="788"/>
      <c r="F39" s="788"/>
      <c r="G39" s="788"/>
      <c r="H39" s="788"/>
      <c r="I39" s="791"/>
      <c r="J39" s="794" t="s">
        <v>304</v>
      </c>
      <c r="K39" s="795" t="s">
        <v>547</v>
      </c>
      <c r="L39" s="796"/>
      <c r="M39" s="796"/>
      <c r="N39" s="796"/>
      <c r="O39" s="797"/>
      <c r="P39" s="798">
        <v>71400</v>
      </c>
    </row>
    <row r="40" spans="1:20" s="774" customFormat="1" ht="22.2" customHeight="1">
      <c r="A40" s="779">
        <v>37</v>
      </c>
      <c r="B40" s="782">
        <v>35</v>
      </c>
      <c r="C40" s="786">
        <v>45138</v>
      </c>
      <c r="D40" s="788"/>
      <c r="E40" s="788"/>
      <c r="F40" s="788"/>
      <c r="G40" s="788"/>
      <c r="H40" s="788"/>
      <c r="I40" s="791"/>
      <c r="J40" s="794" t="s">
        <v>304</v>
      </c>
      <c r="K40" s="795" t="s">
        <v>547</v>
      </c>
      <c r="L40" s="796"/>
      <c r="M40" s="796"/>
      <c r="N40" s="796"/>
      <c r="O40" s="797"/>
      <c r="P40" s="798">
        <v>121980</v>
      </c>
    </row>
    <row r="41" spans="1:20" s="773" customFormat="1" ht="22.2" customHeight="1">
      <c r="A41" s="779">
        <v>38</v>
      </c>
      <c r="B41" s="782">
        <v>36</v>
      </c>
      <c r="C41" s="786">
        <v>45140</v>
      </c>
      <c r="D41" s="788"/>
      <c r="E41" s="788"/>
      <c r="F41" s="788"/>
      <c r="G41" s="788"/>
      <c r="H41" s="788"/>
      <c r="I41" s="791"/>
      <c r="J41" s="794" t="s">
        <v>525</v>
      </c>
      <c r="K41" s="795" t="s">
        <v>548</v>
      </c>
      <c r="L41" s="796"/>
      <c r="M41" s="796"/>
      <c r="N41" s="796"/>
      <c r="O41" s="797"/>
      <c r="P41" s="798">
        <v>5000</v>
      </c>
      <c r="Q41" s="774"/>
      <c r="R41" s="774"/>
      <c r="S41" s="774"/>
      <c r="T41" s="774"/>
    </row>
    <row r="42" spans="1:20" s="773" customFormat="1" ht="22.2" customHeight="1">
      <c r="A42" s="779">
        <v>39</v>
      </c>
      <c r="B42" s="782">
        <v>37</v>
      </c>
      <c r="C42" s="786">
        <v>45143</v>
      </c>
      <c r="D42" s="788"/>
      <c r="E42" s="788"/>
      <c r="F42" s="788"/>
      <c r="G42" s="788"/>
      <c r="H42" s="788"/>
      <c r="I42" s="791"/>
      <c r="J42" s="794" t="s">
        <v>525</v>
      </c>
      <c r="K42" s="795" t="s">
        <v>413</v>
      </c>
      <c r="L42" s="796"/>
      <c r="M42" s="796"/>
      <c r="N42" s="796"/>
      <c r="O42" s="797"/>
      <c r="P42" s="798">
        <v>3000</v>
      </c>
      <c r="Q42" s="774"/>
      <c r="R42" s="774"/>
      <c r="S42" s="774"/>
      <c r="T42" s="774"/>
    </row>
    <row r="43" spans="1:20" s="773" customFormat="1" ht="22.2" customHeight="1">
      <c r="A43" s="779">
        <v>40</v>
      </c>
      <c r="B43" s="782">
        <v>38</v>
      </c>
      <c r="C43" s="786">
        <v>45147</v>
      </c>
      <c r="D43" s="788"/>
      <c r="E43" s="788"/>
      <c r="F43" s="788"/>
      <c r="G43" s="788"/>
      <c r="H43" s="788"/>
      <c r="I43" s="791"/>
      <c r="J43" s="794" t="s">
        <v>525</v>
      </c>
      <c r="K43" s="795" t="s">
        <v>549</v>
      </c>
      <c r="L43" s="796"/>
      <c r="M43" s="796"/>
      <c r="N43" s="796"/>
      <c r="O43" s="797"/>
      <c r="P43" s="798">
        <v>3000</v>
      </c>
      <c r="Q43" s="774"/>
      <c r="R43" s="774"/>
      <c r="S43" s="774"/>
      <c r="T43" s="774"/>
    </row>
    <row r="44" spans="1:20" s="773" customFormat="1" ht="22.2" customHeight="1">
      <c r="A44" s="779">
        <v>41</v>
      </c>
      <c r="B44" s="782">
        <v>39</v>
      </c>
      <c r="C44" s="786">
        <v>45150</v>
      </c>
      <c r="D44" s="788"/>
      <c r="E44" s="788"/>
      <c r="F44" s="788"/>
      <c r="G44" s="788"/>
      <c r="H44" s="788"/>
      <c r="I44" s="791"/>
      <c r="J44" s="794" t="s">
        <v>304</v>
      </c>
      <c r="K44" s="795" t="s">
        <v>547</v>
      </c>
      <c r="L44" s="796"/>
      <c r="M44" s="796"/>
      <c r="N44" s="796"/>
      <c r="O44" s="797"/>
      <c r="P44" s="798">
        <v>6623</v>
      </c>
      <c r="Q44" s="774"/>
      <c r="R44" s="774"/>
      <c r="S44" s="774"/>
      <c r="T44" s="774"/>
    </row>
    <row r="45" spans="1:20" s="773" customFormat="1" ht="22.2" customHeight="1">
      <c r="A45" s="779">
        <v>42</v>
      </c>
      <c r="B45" s="782">
        <v>40</v>
      </c>
      <c r="C45" s="786">
        <v>45154</v>
      </c>
      <c r="D45" s="788"/>
      <c r="E45" s="788"/>
      <c r="F45" s="788"/>
      <c r="G45" s="788"/>
      <c r="H45" s="788"/>
      <c r="I45" s="791"/>
      <c r="J45" s="794" t="s">
        <v>525</v>
      </c>
      <c r="K45" s="795" t="s">
        <v>113</v>
      </c>
      <c r="L45" s="796"/>
      <c r="M45" s="796"/>
      <c r="N45" s="796"/>
      <c r="O45" s="797"/>
      <c r="P45" s="798">
        <v>3000</v>
      </c>
      <c r="Q45" s="774"/>
      <c r="R45" s="774"/>
      <c r="S45" s="774"/>
      <c r="T45" s="774"/>
    </row>
    <row r="46" spans="1:20" s="773" customFormat="1" ht="22.2" customHeight="1">
      <c r="A46" s="779">
        <v>43</v>
      </c>
      <c r="B46" s="782">
        <v>41</v>
      </c>
      <c r="C46" s="786">
        <v>45158</v>
      </c>
      <c r="D46" s="788"/>
      <c r="E46" s="788"/>
      <c r="F46" s="788"/>
      <c r="G46" s="788"/>
      <c r="H46" s="788"/>
      <c r="I46" s="791"/>
      <c r="J46" s="794" t="s">
        <v>525</v>
      </c>
      <c r="K46" s="795" t="s">
        <v>495</v>
      </c>
      <c r="L46" s="796"/>
      <c r="M46" s="796"/>
      <c r="N46" s="796"/>
      <c r="O46" s="797"/>
      <c r="P46" s="798">
        <v>10000</v>
      </c>
      <c r="Q46" s="774"/>
      <c r="R46" s="774"/>
      <c r="S46" s="774"/>
      <c r="T46" s="774"/>
    </row>
    <row r="47" spans="1:20" s="773" customFormat="1" ht="22.2" customHeight="1">
      <c r="A47" s="779">
        <v>44</v>
      </c>
      <c r="B47" s="782">
        <v>42</v>
      </c>
      <c r="C47" s="786">
        <v>45158</v>
      </c>
      <c r="D47" s="788"/>
      <c r="E47" s="788"/>
      <c r="F47" s="788"/>
      <c r="G47" s="788"/>
      <c r="H47" s="788"/>
      <c r="I47" s="791"/>
      <c r="J47" s="794" t="s">
        <v>525</v>
      </c>
      <c r="K47" s="795" t="s">
        <v>550</v>
      </c>
      <c r="L47" s="796"/>
      <c r="M47" s="796"/>
      <c r="N47" s="796"/>
      <c r="O47" s="797"/>
      <c r="P47" s="798">
        <v>11000</v>
      </c>
      <c r="Q47" s="774"/>
      <c r="R47" s="774"/>
      <c r="S47" s="774"/>
      <c r="T47" s="774"/>
    </row>
    <row r="48" spans="1:20" s="773" customFormat="1" ht="22.2" customHeight="1">
      <c r="A48" s="779">
        <v>45</v>
      </c>
      <c r="B48" s="782">
        <v>43</v>
      </c>
      <c r="C48" s="786">
        <v>45162</v>
      </c>
      <c r="D48" s="788"/>
      <c r="E48" s="788"/>
      <c r="F48" s="788"/>
      <c r="G48" s="788"/>
      <c r="H48" s="788"/>
      <c r="I48" s="791"/>
      <c r="J48" s="794" t="s">
        <v>375</v>
      </c>
      <c r="K48" s="795" t="s">
        <v>393</v>
      </c>
      <c r="L48" s="796"/>
      <c r="M48" s="796"/>
      <c r="N48" s="796"/>
      <c r="O48" s="797"/>
      <c r="P48" s="798">
        <v>5000</v>
      </c>
      <c r="Q48" s="774"/>
      <c r="R48" s="774"/>
      <c r="S48" s="774"/>
      <c r="T48" s="774"/>
    </row>
    <row r="49" spans="1:20" s="773" customFormat="1" ht="22.2" customHeight="1">
      <c r="A49" s="779">
        <v>46</v>
      </c>
      <c r="B49" s="782">
        <v>44</v>
      </c>
      <c r="C49" s="786">
        <v>45165</v>
      </c>
      <c r="D49" s="788"/>
      <c r="E49" s="788"/>
      <c r="F49" s="788"/>
      <c r="G49" s="788"/>
      <c r="H49" s="788"/>
      <c r="I49" s="791"/>
      <c r="J49" s="794" t="s">
        <v>525</v>
      </c>
      <c r="K49" s="795" t="s">
        <v>488</v>
      </c>
      <c r="L49" s="796"/>
      <c r="M49" s="796"/>
      <c r="N49" s="796"/>
      <c r="O49" s="797"/>
      <c r="P49" s="798">
        <v>3000</v>
      </c>
      <c r="Q49" s="774"/>
      <c r="R49" s="774"/>
      <c r="S49" s="774"/>
      <c r="T49" s="774"/>
    </row>
    <row r="50" spans="1:20" s="773" customFormat="1" ht="22.2" customHeight="1">
      <c r="A50" s="779">
        <v>47</v>
      </c>
      <c r="B50" s="782">
        <v>45</v>
      </c>
      <c r="C50" s="786">
        <v>45169</v>
      </c>
      <c r="D50" s="788"/>
      <c r="E50" s="788"/>
      <c r="F50" s="788"/>
      <c r="G50" s="788"/>
      <c r="H50" s="788"/>
      <c r="I50" s="791"/>
      <c r="J50" s="794" t="s">
        <v>375</v>
      </c>
      <c r="K50" s="805" t="s">
        <v>532</v>
      </c>
      <c r="L50" s="807"/>
      <c r="M50" s="807"/>
      <c r="N50" s="807"/>
      <c r="O50" s="809"/>
      <c r="P50" s="798">
        <v>10000</v>
      </c>
      <c r="Q50" s="774"/>
      <c r="R50" s="774"/>
      <c r="S50" s="774"/>
      <c r="T50" s="774"/>
    </row>
    <row r="51" spans="1:20" s="773" customFormat="1" ht="22.2" customHeight="1">
      <c r="A51" s="779">
        <v>48</v>
      </c>
      <c r="B51" s="782">
        <v>46</v>
      </c>
      <c r="C51" s="786">
        <v>45170</v>
      </c>
      <c r="D51" s="788"/>
      <c r="E51" s="788"/>
      <c r="F51" s="788"/>
      <c r="G51" s="788"/>
      <c r="H51" s="788"/>
      <c r="I51" s="791"/>
      <c r="J51" s="794" t="s">
        <v>375</v>
      </c>
      <c r="K51" s="795" t="s">
        <v>551</v>
      </c>
      <c r="L51" s="796"/>
      <c r="M51" s="796"/>
      <c r="N51" s="796"/>
      <c r="O51" s="797"/>
      <c r="P51" s="798">
        <v>10000</v>
      </c>
      <c r="Q51" s="774"/>
      <c r="R51" s="774"/>
      <c r="S51" s="774"/>
      <c r="T51" s="774"/>
    </row>
    <row r="52" spans="1:20" s="773" customFormat="1" ht="22.2" customHeight="1">
      <c r="A52" s="779">
        <v>49</v>
      </c>
      <c r="B52" s="782">
        <v>47</v>
      </c>
      <c r="C52" s="786">
        <v>45170</v>
      </c>
      <c r="D52" s="788"/>
      <c r="E52" s="788"/>
      <c r="F52" s="788"/>
      <c r="G52" s="788"/>
      <c r="H52" s="788"/>
      <c r="I52" s="791"/>
      <c r="J52" s="794" t="s">
        <v>525</v>
      </c>
      <c r="K52" s="795" t="s">
        <v>450</v>
      </c>
      <c r="L52" s="796"/>
      <c r="M52" s="796"/>
      <c r="N52" s="796"/>
      <c r="O52" s="797"/>
      <c r="P52" s="798">
        <v>11000</v>
      </c>
      <c r="Q52" s="774"/>
      <c r="R52" s="774"/>
      <c r="S52" s="774"/>
      <c r="T52" s="774"/>
    </row>
    <row r="53" spans="1:20" s="773" customFormat="1" ht="22.2" customHeight="1">
      <c r="A53" s="779">
        <v>50</v>
      </c>
      <c r="B53" s="782">
        <v>48</v>
      </c>
      <c r="C53" s="786">
        <v>45173</v>
      </c>
      <c r="D53" s="788"/>
      <c r="E53" s="788"/>
      <c r="F53" s="788"/>
      <c r="G53" s="788"/>
      <c r="H53" s="788"/>
      <c r="I53" s="791"/>
      <c r="J53" s="794" t="s">
        <v>375</v>
      </c>
      <c r="K53" s="795" t="s">
        <v>552</v>
      </c>
      <c r="L53" s="796"/>
      <c r="M53" s="796"/>
      <c r="N53" s="796"/>
      <c r="O53" s="797"/>
      <c r="P53" s="798">
        <v>20000</v>
      </c>
      <c r="Q53" s="774"/>
      <c r="R53" s="774"/>
      <c r="S53" s="774"/>
      <c r="T53" s="774"/>
    </row>
    <row r="54" spans="1:20" s="773" customFormat="1" ht="22.2" customHeight="1">
      <c r="A54" s="779">
        <v>51</v>
      </c>
      <c r="B54" s="782">
        <v>49</v>
      </c>
      <c r="C54" s="786">
        <v>45185</v>
      </c>
      <c r="D54" s="788"/>
      <c r="E54" s="788"/>
      <c r="F54" s="788"/>
      <c r="G54" s="788"/>
      <c r="H54" s="788"/>
      <c r="I54" s="791"/>
      <c r="J54" s="794" t="s">
        <v>375</v>
      </c>
      <c r="K54" s="806" t="s">
        <v>553</v>
      </c>
      <c r="L54" s="808"/>
      <c r="M54" s="808"/>
      <c r="N54" s="808"/>
      <c r="O54" s="810"/>
      <c r="P54" s="798">
        <v>10000</v>
      </c>
      <c r="Q54" s="774"/>
      <c r="R54" s="774"/>
      <c r="S54" s="774"/>
      <c r="T54" s="774"/>
    </row>
    <row r="55" spans="1:20" s="773" customFormat="1" ht="22.2" customHeight="1">
      <c r="A55" s="779">
        <v>52</v>
      </c>
      <c r="B55" s="782">
        <v>50</v>
      </c>
      <c r="C55" s="786">
        <v>45185</v>
      </c>
      <c r="D55" s="788"/>
      <c r="E55" s="788"/>
      <c r="F55" s="788"/>
      <c r="G55" s="788"/>
      <c r="H55" s="788"/>
      <c r="I55" s="791"/>
      <c r="J55" s="794" t="s">
        <v>525</v>
      </c>
      <c r="K55" s="795" t="s">
        <v>554</v>
      </c>
      <c r="L55" s="796"/>
      <c r="M55" s="796"/>
      <c r="N55" s="796"/>
      <c r="O55" s="797"/>
      <c r="P55" s="798">
        <v>28050</v>
      </c>
      <c r="Q55" s="774"/>
      <c r="R55" s="774"/>
      <c r="S55" s="774"/>
      <c r="T55" s="774"/>
    </row>
    <row r="56" spans="1:20" s="773" customFormat="1" ht="22.2" customHeight="1">
      <c r="A56" s="779">
        <v>53</v>
      </c>
      <c r="B56" s="782">
        <v>51</v>
      </c>
      <c r="C56" s="786">
        <v>45186</v>
      </c>
      <c r="D56" s="788"/>
      <c r="E56" s="788"/>
      <c r="F56" s="788"/>
      <c r="G56" s="788"/>
      <c r="H56" s="788"/>
      <c r="I56" s="791"/>
      <c r="J56" s="794" t="s">
        <v>375</v>
      </c>
      <c r="K56" s="795" t="s">
        <v>22</v>
      </c>
      <c r="L56" s="796"/>
      <c r="M56" s="796"/>
      <c r="N56" s="796"/>
      <c r="O56" s="797"/>
      <c r="P56" s="798">
        <v>15000</v>
      </c>
      <c r="Q56" s="774"/>
      <c r="R56" s="774"/>
      <c r="S56" s="774"/>
      <c r="T56" s="774"/>
    </row>
    <row r="57" spans="1:20" s="773" customFormat="1" ht="22.2" customHeight="1">
      <c r="A57" s="779">
        <v>54</v>
      </c>
      <c r="B57" s="782">
        <v>52</v>
      </c>
      <c r="C57" s="786">
        <v>45188</v>
      </c>
      <c r="D57" s="788"/>
      <c r="E57" s="788"/>
      <c r="F57" s="788"/>
      <c r="G57" s="788"/>
      <c r="H57" s="788"/>
      <c r="I57" s="791"/>
      <c r="J57" s="794" t="s">
        <v>375</v>
      </c>
      <c r="K57" s="795" t="s">
        <v>555</v>
      </c>
      <c r="L57" s="796"/>
      <c r="M57" s="796"/>
      <c r="N57" s="796"/>
      <c r="O57" s="797"/>
      <c r="P57" s="798">
        <v>10000</v>
      </c>
      <c r="Q57" s="774"/>
      <c r="R57" s="774"/>
      <c r="S57" s="774"/>
      <c r="T57" s="774"/>
    </row>
    <row r="58" spans="1:20" s="773" customFormat="1" ht="22.2" customHeight="1">
      <c r="A58" s="779">
        <v>55</v>
      </c>
      <c r="B58" s="782">
        <v>53</v>
      </c>
      <c r="C58" s="786">
        <v>45190</v>
      </c>
      <c r="D58" s="788"/>
      <c r="E58" s="788"/>
      <c r="F58" s="788"/>
      <c r="G58" s="788"/>
      <c r="H58" s="788"/>
      <c r="I58" s="791"/>
      <c r="J58" s="794" t="s">
        <v>525</v>
      </c>
      <c r="K58" s="795" t="s">
        <v>346</v>
      </c>
      <c r="L58" s="796"/>
      <c r="M58" s="796"/>
      <c r="N58" s="796"/>
      <c r="O58" s="797"/>
      <c r="P58" s="798">
        <v>13200</v>
      </c>
      <c r="Q58" s="774"/>
      <c r="R58" s="774"/>
      <c r="S58" s="774"/>
      <c r="T58" s="774"/>
    </row>
    <row r="59" spans="1:20" s="773" customFormat="1" ht="22.2" customHeight="1">
      <c r="A59" s="779">
        <v>56</v>
      </c>
      <c r="B59" s="782">
        <v>54</v>
      </c>
      <c r="C59" s="786">
        <v>45192</v>
      </c>
      <c r="D59" s="788"/>
      <c r="E59" s="788"/>
      <c r="F59" s="788"/>
      <c r="G59" s="788"/>
      <c r="H59" s="788"/>
      <c r="I59" s="791"/>
      <c r="J59" s="794" t="s">
        <v>375</v>
      </c>
      <c r="K59" s="795" t="s">
        <v>487</v>
      </c>
      <c r="L59" s="796"/>
      <c r="M59" s="796"/>
      <c r="N59" s="796"/>
      <c r="O59" s="797"/>
      <c r="P59" s="798">
        <v>15000</v>
      </c>
      <c r="Q59" s="774"/>
      <c r="R59" s="774"/>
      <c r="S59" s="774"/>
      <c r="T59" s="774"/>
    </row>
    <row r="60" spans="1:20" s="774" customFormat="1" ht="22.2" customHeight="1">
      <c r="A60" s="779">
        <v>57</v>
      </c>
      <c r="B60" s="782">
        <v>55</v>
      </c>
      <c r="C60" s="786">
        <v>45192</v>
      </c>
      <c r="D60" s="788"/>
      <c r="E60" s="788"/>
      <c r="F60" s="788"/>
      <c r="G60" s="788"/>
      <c r="H60" s="788"/>
      <c r="I60" s="791"/>
      <c r="J60" s="794" t="s">
        <v>525</v>
      </c>
      <c r="K60" s="795" t="s">
        <v>556</v>
      </c>
      <c r="L60" s="796"/>
      <c r="M60" s="796"/>
      <c r="N60" s="796"/>
      <c r="O60" s="797"/>
      <c r="P60" s="798">
        <v>15000</v>
      </c>
    </row>
    <row r="61" spans="1:20" s="774" customFormat="1" ht="22.2" customHeight="1">
      <c r="A61" s="779">
        <v>58</v>
      </c>
      <c r="B61" s="782">
        <v>56</v>
      </c>
      <c r="C61" s="786">
        <v>45192</v>
      </c>
      <c r="D61" s="788"/>
      <c r="E61" s="788"/>
      <c r="F61" s="788"/>
      <c r="G61" s="788"/>
      <c r="H61" s="788"/>
      <c r="I61" s="791"/>
      <c r="J61" s="794" t="s">
        <v>525</v>
      </c>
      <c r="K61" s="805" t="s">
        <v>95</v>
      </c>
      <c r="L61" s="807"/>
      <c r="M61" s="807"/>
      <c r="N61" s="807"/>
      <c r="O61" s="809"/>
      <c r="P61" s="798">
        <v>11000</v>
      </c>
    </row>
    <row r="62" spans="1:20" s="774" customFormat="1" ht="22.2" customHeight="1">
      <c r="A62" s="779">
        <v>59</v>
      </c>
      <c r="B62" s="782">
        <v>57</v>
      </c>
      <c r="C62" s="786">
        <v>45192</v>
      </c>
      <c r="D62" s="788"/>
      <c r="E62" s="788"/>
      <c r="F62" s="788"/>
      <c r="G62" s="788"/>
      <c r="H62" s="788"/>
      <c r="I62" s="791"/>
      <c r="J62" s="794" t="s">
        <v>525</v>
      </c>
      <c r="K62" s="795" t="s">
        <v>451</v>
      </c>
      <c r="L62" s="796"/>
      <c r="M62" s="796"/>
      <c r="N62" s="796"/>
      <c r="O62" s="797"/>
      <c r="P62" s="798">
        <v>33000</v>
      </c>
    </row>
    <row r="63" spans="1:20" s="774" customFormat="1" ht="22.2" customHeight="1">
      <c r="A63" s="779">
        <v>60</v>
      </c>
      <c r="B63" s="782">
        <v>58</v>
      </c>
      <c r="C63" s="786">
        <v>45193</v>
      </c>
      <c r="D63" s="788"/>
      <c r="E63" s="788"/>
      <c r="F63" s="788"/>
      <c r="G63" s="788"/>
      <c r="H63" s="788"/>
      <c r="I63" s="791"/>
      <c r="J63" s="794" t="s">
        <v>375</v>
      </c>
      <c r="K63" s="795" t="s">
        <v>557</v>
      </c>
      <c r="L63" s="796"/>
      <c r="M63" s="796"/>
      <c r="N63" s="796"/>
      <c r="O63" s="797"/>
      <c r="P63" s="798">
        <v>10000</v>
      </c>
    </row>
    <row r="64" spans="1:20" s="774" customFormat="1" ht="22.2" customHeight="1">
      <c r="A64" s="779">
        <v>61</v>
      </c>
      <c r="B64" s="782">
        <v>59</v>
      </c>
      <c r="C64" s="786">
        <v>45193</v>
      </c>
      <c r="D64" s="788"/>
      <c r="E64" s="788"/>
      <c r="F64" s="788"/>
      <c r="G64" s="788"/>
      <c r="H64" s="788"/>
      <c r="I64" s="791"/>
      <c r="J64" s="794" t="s">
        <v>525</v>
      </c>
      <c r="K64" s="795" t="s">
        <v>558</v>
      </c>
      <c r="L64" s="796"/>
      <c r="M64" s="796"/>
      <c r="N64" s="796"/>
      <c r="O64" s="797"/>
      <c r="P64" s="798">
        <v>13200</v>
      </c>
    </row>
    <row r="65" spans="1:16" s="774" customFormat="1" ht="22.2" customHeight="1">
      <c r="A65" s="779">
        <v>62</v>
      </c>
      <c r="B65" s="782">
        <v>60</v>
      </c>
      <c r="C65" s="786">
        <v>45193</v>
      </c>
      <c r="D65" s="788"/>
      <c r="E65" s="788"/>
      <c r="F65" s="788"/>
      <c r="G65" s="788"/>
      <c r="H65" s="788"/>
      <c r="I65" s="791"/>
      <c r="J65" s="794" t="s">
        <v>525</v>
      </c>
      <c r="K65" s="795" t="s">
        <v>559</v>
      </c>
      <c r="L65" s="796"/>
      <c r="M65" s="796"/>
      <c r="N65" s="796"/>
      <c r="O65" s="797"/>
      <c r="P65" s="798">
        <v>16500</v>
      </c>
    </row>
    <row r="66" spans="1:16" s="774" customFormat="1" ht="22.2" customHeight="1">
      <c r="A66" s="779">
        <v>63</v>
      </c>
      <c r="B66" s="782">
        <v>61</v>
      </c>
      <c r="C66" s="786">
        <v>45196</v>
      </c>
      <c r="D66" s="788"/>
      <c r="E66" s="788"/>
      <c r="F66" s="788"/>
      <c r="G66" s="788"/>
      <c r="H66" s="788"/>
      <c r="I66" s="791"/>
      <c r="J66" s="794" t="s">
        <v>375</v>
      </c>
      <c r="K66" s="795" t="s">
        <v>560</v>
      </c>
      <c r="L66" s="796"/>
      <c r="M66" s="796"/>
      <c r="N66" s="796"/>
      <c r="O66" s="797"/>
      <c r="P66" s="798">
        <v>20000</v>
      </c>
    </row>
    <row r="67" spans="1:16" s="774" customFormat="1" ht="22.2" customHeight="1">
      <c r="A67" s="779"/>
      <c r="B67" s="803" t="s">
        <v>28</v>
      </c>
      <c r="C67" s="804"/>
      <c r="D67" s="804"/>
      <c r="E67" s="804"/>
      <c r="F67" s="804"/>
      <c r="G67" s="804"/>
      <c r="H67" s="804"/>
      <c r="I67" s="804"/>
      <c r="J67" s="804"/>
      <c r="K67" s="804"/>
      <c r="L67" s="804"/>
      <c r="M67" s="804"/>
      <c r="N67" s="804"/>
      <c r="O67" s="811"/>
      <c r="P67" s="799">
        <v>686748</v>
      </c>
    </row>
    <row r="68" spans="1:16" s="774" customFormat="1" ht="22.8" customHeight="1">
      <c r="A68" s="777" t="s">
        <v>209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</row>
    <row r="69" spans="1:16" s="774" customFormat="1" ht="18" customHeight="1">
      <c r="A69" s="778" t="s">
        <v>94</v>
      </c>
      <c r="B69" s="778" t="s">
        <v>94</v>
      </c>
      <c r="C69" s="784" t="s">
        <v>195</v>
      </c>
      <c r="D69" s="265"/>
      <c r="E69" s="265"/>
      <c r="F69" s="265"/>
      <c r="G69" s="265"/>
      <c r="H69" s="265"/>
      <c r="I69" s="790"/>
      <c r="J69" s="793" t="s">
        <v>143</v>
      </c>
      <c r="K69" s="784" t="s">
        <v>98</v>
      </c>
      <c r="L69" s="265"/>
      <c r="M69" s="265"/>
      <c r="N69" s="265"/>
      <c r="O69" s="265"/>
      <c r="P69" s="278" t="s">
        <v>145</v>
      </c>
    </row>
    <row r="70" spans="1:16" s="774" customFormat="1" ht="18" customHeight="1">
      <c r="A70" s="779">
        <v>64</v>
      </c>
      <c r="B70" s="782">
        <v>62</v>
      </c>
      <c r="C70" s="786">
        <v>45200</v>
      </c>
      <c r="D70" s="788"/>
      <c r="E70" s="788"/>
      <c r="F70" s="788"/>
      <c r="G70" s="788"/>
      <c r="H70" s="788"/>
      <c r="I70" s="791"/>
      <c r="J70" s="794" t="s">
        <v>525</v>
      </c>
      <c r="K70" s="795" t="s">
        <v>147</v>
      </c>
      <c r="L70" s="816"/>
      <c r="M70" s="816"/>
      <c r="N70" s="816"/>
      <c r="O70" s="817"/>
      <c r="P70" s="798">
        <v>70000</v>
      </c>
    </row>
    <row r="71" spans="1:16" s="774" customFormat="1" ht="18" customHeight="1">
      <c r="A71" s="779">
        <v>65</v>
      </c>
      <c r="B71" s="782">
        <v>63</v>
      </c>
      <c r="C71" s="785">
        <v>45200</v>
      </c>
      <c r="D71" s="788"/>
      <c r="E71" s="788"/>
      <c r="F71" s="788"/>
      <c r="G71" s="788"/>
      <c r="H71" s="788"/>
      <c r="I71" s="791"/>
      <c r="J71" s="794" t="s">
        <v>304</v>
      </c>
      <c r="K71" s="815" t="s">
        <v>561</v>
      </c>
      <c r="L71" s="796"/>
      <c r="M71" s="796"/>
      <c r="N71" s="796"/>
      <c r="O71" s="817"/>
      <c r="P71" s="798">
        <v>3030</v>
      </c>
    </row>
    <row r="72" spans="1:16" s="774" customFormat="1" ht="18" customHeight="1">
      <c r="A72" s="779">
        <v>66</v>
      </c>
      <c r="B72" s="782">
        <v>64</v>
      </c>
      <c r="C72" s="785">
        <v>45200</v>
      </c>
      <c r="D72" s="788"/>
      <c r="E72" s="788"/>
      <c r="F72" s="788"/>
      <c r="G72" s="788"/>
      <c r="H72" s="788"/>
      <c r="I72" s="791"/>
      <c r="J72" s="794" t="s">
        <v>375</v>
      </c>
      <c r="K72" s="815" t="s">
        <v>29</v>
      </c>
      <c r="L72" s="796"/>
      <c r="M72" s="796"/>
      <c r="N72" s="796"/>
      <c r="O72" s="817"/>
      <c r="P72" s="798">
        <v>187442</v>
      </c>
    </row>
    <row r="73" spans="1:16" s="774" customFormat="1" ht="18" customHeight="1">
      <c r="A73" s="779">
        <v>67</v>
      </c>
      <c r="B73" s="782">
        <v>65</v>
      </c>
      <c r="C73" s="785">
        <v>45202</v>
      </c>
      <c r="D73" s="788"/>
      <c r="E73" s="788"/>
      <c r="F73" s="788"/>
      <c r="G73" s="788"/>
      <c r="H73" s="788"/>
      <c r="I73" s="791"/>
      <c r="J73" s="794" t="s">
        <v>525</v>
      </c>
      <c r="K73" s="815" t="s">
        <v>562</v>
      </c>
      <c r="L73" s="796"/>
      <c r="M73" s="796"/>
      <c r="N73" s="796"/>
      <c r="O73" s="817"/>
      <c r="P73" s="798">
        <v>10000</v>
      </c>
    </row>
    <row r="74" spans="1:16" s="774" customFormat="1" ht="18" customHeight="1">
      <c r="A74" s="779">
        <v>68</v>
      </c>
      <c r="B74" s="782">
        <v>66</v>
      </c>
      <c r="C74" s="785">
        <v>45205</v>
      </c>
      <c r="D74" s="788"/>
      <c r="E74" s="788"/>
      <c r="F74" s="788"/>
      <c r="G74" s="788"/>
      <c r="H74" s="788"/>
      <c r="I74" s="791"/>
      <c r="J74" s="794" t="s">
        <v>525</v>
      </c>
      <c r="K74" s="815" t="s">
        <v>308</v>
      </c>
      <c r="L74" s="796"/>
      <c r="M74" s="796"/>
      <c r="N74" s="796"/>
      <c r="O74" s="817"/>
      <c r="P74" s="798">
        <v>16500</v>
      </c>
    </row>
    <row r="75" spans="1:16" s="774" customFormat="1" ht="18" customHeight="1">
      <c r="A75" s="779">
        <v>69</v>
      </c>
      <c r="B75" s="782">
        <v>67</v>
      </c>
      <c r="C75" s="785">
        <v>45207</v>
      </c>
      <c r="D75" s="788"/>
      <c r="E75" s="788"/>
      <c r="F75" s="788"/>
      <c r="G75" s="788"/>
      <c r="H75" s="788"/>
      <c r="I75" s="791"/>
      <c r="J75" s="794" t="s">
        <v>525</v>
      </c>
      <c r="K75" s="815" t="s">
        <v>563</v>
      </c>
      <c r="L75" s="796"/>
      <c r="M75" s="796"/>
      <c r="N75" s="796"/>
      <c r="O75" s="817"/>
      <c r="P75" s="798">
        <v>20000</v>
      </c>
    </row>
    <row r="76" spans="1:16" s="774" customFormat="1" ht="18" customHeight="1">
      <c r="A76" s="779">
        <v>70</v>
      </c>
      <c r="B76" s="782">
        <v>68</v>
      </c>
      <c r="C76" s="785">
        <v>45209</v>
      </c>
      <c r="D76" s="788"/>
      <c r="E76" s="788"/>
      <c r="F76" s="788"/>
      <c r="G76" s="788"/>
      <c r="H76" s="788"/>
      <c r="I76" s="791"/>
      <c r="J76" s="794" t="s">
        <v>375</v>
      </c>
      <c r="K76" s="815" t="s">
        <v>564</v>
      </c>
      <c r="L76" s="796"/>
      <c r="M76" s="796"/>
      <c r="N76" s="796"/>
      <c r="O76" s="817"/>
      <c r="P76" s="798">
        <v>5000</v>
      </c>
    </row>
    <row r="77" spans="1:16" s="774" customFormat="1" ht="18" customHeight="1">
      <c r="A77" s="779">
        <v>71</v>
      </c>
      <c r="B77" s="782">
        <v>69</v>
      </c>
      <c r="C77" s="785">
        <v>45214</v>
      </c>
      <c r="D77" s="788"/>
      <c r="E77" s="788"/>
      <c r="F77" s="788"/>
      <c r="G77" s="788"/>
      <c r="H77" s="788"/>
      <c r="I77" s="791"/>
      <c r="J77" s="794" t="s">
        <v>304</v>
      </c>
      <c r="K77" s="815" t="s">
        <v>565</v>
      </c>
      <c r="L77" s="796"/>
      <c r="M77" s="796"/>
      <c r="N77" s="796"/>
      <c r="O77" s="817"/>
      <c r="P77" s="798">
        <v>31685</v>
      </c>
    </row>
    <row r="78" spans="1:16" s="774" customFormat="1" ht="18" customHeight="1">
      <c r="A78" s="779">
        <v>72</v>
      </c>
      <c r="B78" s="782">
        <v>70</v>
      </c>
      <c r="C78" s="785">
        <v>45214</v>
      </c>
      <c r="D78" s="788"/>
      <c r="E78" s="788"/>
      <c r="F78" s="788"/>
      <c r="G78" s="788"/>
      <c r="H78" s="788"/>
      <c r="I78" s="791"/>
      <c r="J78" s="794" t="s">
        <v>375</v>
      </c>
      <c r="K78" s="795" t="s">
        <v>566</v>
      </c>
      <c r="L78" s="816"/>
      <c r="M78" s="816"/>
      <c r="N78" s="816"/>
      <c r="O78" s="817"/>
      <c r="P78" s="798">
        <v>20000</v>
      </c>
    </row>
    <row r="79" spans="1:16" s="774" customFormat="1" ht="18" customHeight="1">
      <c r="A79" s="779">
        <v>73</v>
      </c>
      <c r="B79" s="782">
        <v>71</v>
      </c>
      <c r="C79" s="785">
        <v>45217</v>
      </c>
      <c r="D79" s="788"/>
      <c r="E79" s="788"/>
      <c r="F79" s="788"/>
      <c r="G79" s="788"/>
      <c r="H79" s="788"/>
      <c r="I79" s="791"/>
      <c r="J79" s="794" t="s">
        <v>375</v>
      </c>
      <c r="K79" s="795" t="s">
        <v>468</v>
      </c>
      <c r="L79" s="816"/>
      <c r="M79" s="816"/>
      <c r="N79" s="816"/>
      <c r="O79" s="817"/>
      <c r="P79" s="798">
        <v>20000</v>
      </c>
    </row>
    <row r="80" spans="1:16" s="774" customFormat="1" ht="18" customHeight="1">
      <c r="A80" s="779">
        <v>74</v>
      </c>
      <c r="B80" s="782">
        <v>72</v>
      </c>
      <c r="C80" s="785">
        <v>45221</v>
      </c>
      <c r="D80" s="788"/>
      <c r="E80" s="788"/>
      <c r="F80" s="788"/>
      <c r="G80" s="788"/>
      <c r="H80" s="788"/>
      <c r="I80" s="791"/>
      <c r="J80" s="794" t="s">
        <v>375</v>
      </c>
      <c r="K80" s="795" t="s">
        <v>501</v>
      </c>
      <c r="L80" s="816"/>
      <c r="M80" s="816"/>
      <c r="N80" s="816"/>
      <c r="O80" s="817"/>
      <c r="P80" s="798">
        <v>30000</v>
      </c>
    </row>
    <row r="81" spans="1:16" s="774" customFormat="1" ht="18" customHeight="1">
      <c r="A81" s="779">
        <v>75</v>
      </c>
      <c r="B81" s="782">
        <v>73</v>
      </c>
      <c r="C81" s="785">
        <v>45223</v>
      </c>
      <c r="D81" s="788"/>
      <c r="E81" s="788"/>
      <c r="F81" s="788"/>
      <c r="G81" s="788"/>
      <c r="H81" s="788"/>
      <c r="I81" s="791"/>
      <c r="J81" s="794" t="s">
        <v>525</v>
      </c>
      <c r="K81" s="795" t="s">
        <v>567</v>
      </c>
      <c r="L81" s="816"/>
      <c r="M81" s="816"/>
      <c r="N81" s="816"/>
      <c r="O81" s="817"/>
      <c r="P81" s="798">
        <v>1000</v>
      </c>
    </row>
    <row r="82" spans="1:16" s="774" customFormat="1" ht="18" customHeight="1">
      <c r="A82" s="779">
        <v>76</v>
      </c>
      <c r="B82" s="782">
        <v>74</v>
      </c>
      <c r="C82" s="785">
        <v>45225</v>
      </c>
      <c r="D82" s="788"/>
      <c r="E82" s="788"/>
      <c r="F82" s="788"/>
      <c r="G82" s="788"/>
      <c r="H82" s="788"/>
      <c r="I82" s="791"/>
      <c r="J82" s="794" t="s">
        <v>375</v>
      </c>
      <c r="K82" s="795" t="s">
        <v>569</v>
      </c>
      <c r="L82" s="816"/>
      <c r="M82" s="816"/>
      <c r="N82" s="816"/>
      <c r="O82" s="817"/>
      <c r="P82" s="798">
        <v>10000</v>
      </c>
    </row>
    <row r="83" spans="1:16" s="774" customFormat="1" ht="18" customHeight="1">
      <c r="A83" s="779">
        <v>77</v>
      </c>
      <c r="B83" s="782">
        <v>75</v>
      </c>
      <c r="C83" s="785">
        <v>45225</v>
      </c>
      <c r="D83" s="788"/>
      <c r="E83" s="788"/>
      <c r="F83" s="788"/>
      <c r="G83" s="788"/>
      <c r="H83" s="788"/>
      <c r="I83" s="791"/>
      <c r="J83" s="794" t="s">
        <v>375</v>
      </c>
      <c r="K83" s="795" t="s">
        <v>570</v>
      </c>
      <c r="L83" s="816"/>
      <c r="M83" s="816"/>
      <c r="N83" s="816"/>
      <c r="O83" s="817"/>
      <c r="P83" s="798">
        <v>20000</v>
      </c>
    </row>
    <row r="84" spans="1:16" s="774" customFormat="1" ht="18" customHeight="1">
      <c r="A84" s="779">
        <v>78</v>
      </c>
      <c r="B84" s="782">
        <v>76</v>
      </c>
      <c r="C84" s="785">
        <v>45231</v>
      </c>
      <c r="D84" s="788"/>
      <c r="E84" s="788"/>
      <c r="F84" s="788"/>
      <c r="G84" s="788"/>
      <c r="H84" s="788"/>
      <c r="I84" s="791"/>
      <c r="J84" s="794" t="s">
        <v>375</v>
      </c>
      <c r="K84" s="795" t="s">
        <v>571</v>
      </c>
      <c r="L84" s="816"/>
      <c r="M84" s="816"/>
      <c r="N84" s="816"/>
      <c r="O84" s="817"/>
      <c r="P84" s="798">
        <v>20000</v>
      </c>
    </row>
    <row r="85" spans="1:16" s="774" customFormat="1" ht="18" customHeight="1">
      <c r="A85" s="779">
        <v>79</v>
      </c>
      <c r="B85" s="782">
        <v>77</v>
      </c>
      <c r="C85" s="785">
        <v>45233</v>
      </c>
      <c r="D85" s="788"/>
      <c r="E85" s="788"/>
      <c r="F85" s="788"/>
      <c r="G85" s="788"/>
      <c r="H85" s="788"/>
      <c r="I85" s="791"/>
      <c r="J85" s="794" t="s">
        <v>525</v>
      </c>
      <c r="K85" s="795" t="s">
        <v>461</v>
      </c>
      <c r="L85" s="816"/>
      <c r="M85" s="816"/>
      <c r="N85" s="816"/>
      <c r="O85" s="817"/>
      <c r="P85" s="798">
        <v>11616</v>
      </c>
    </row>
    <row r="86" spans="1:16" s="774" customFormat="1" ht="18" customHeight="1">
      <c r="A86" s="779">
        <v>80</v>
      </c>
      <c r="B86" s="782">
        <v>78</v>
      </c>
      <c r="C86" s="785">
        <v>45233</v>
      </c>
      <c r="D86" s="788"/>
      <c r="E86" s="788"/>
      <c r="F86" s="788"/>
      <c r="G86" s="788"/>
      <c r="H86" s="788"/>
      <c r="I86" s="791"/>
      <c r="J86" s="794" t="s">
        <v>525</v>
      </c>
      <c r="K86" s="815" t="s">
        <v>461</v>
      </c>
      <c r="L86" s="796"/>
      <c r="M86" s="796"/>
      <c r="N86" s="796"/>
      <c r="O86" s="817"/>
      <c r="P86" s="798">
        <v>6380</v>
      </c>
    </row>
    <row r="87" spans="1:16" s="774" customFormat="1" ht="18" customHeight="1">
      <c r="A87" s="779">
        <v>81</v>
      </c>
      <c r="B87" s="782">
        <v>79</v>
      </c>
      <c r="C87" s="785">
        <v>45233</v>
      </c>
      <c r="D87" s="788"/>
      <c r="E87" s="788"/>
      <c r="F87" s="788"/>
      <c r="G87" s="788"/>
      <c r="H87" s="788"/>
      <c r="I87" s="791"/>
      <c r="J87" s="794" t="s">
        <v>525</v>
      </c>
      <c r="K87" s="815" t="s">
        <v>461</v>
      </c>
      <c r="L87" s="796"/>
      <c r="M87" s="796"/>
      <c r="N87" s="796"/>
      <c r="O87" s="817"/>
      <c r="P87" s="798">
        <v>5676</v>
      </c>
    </row>
    <row r="88" spans="1:16" s="774" customFormat="1" ht="18" customHeight="1">
      <c r="A88" s="779">
        <v>82</v>
      </c>
      <c r="B88" s="782">
        <v>80</v>
      </c>
      <c r="C88" s="785">
        <v>45233</v>
      </c>
      <c r="D88" s="788"/>
      <c r="E88" s="788"/>
      <c r="F88" s="788"/>
      <c r="G88" s="788"/>
      <c r="H88" s="788"/>
      <c r="I88" s="791"/>
      <c r="J88" s="794" t="s">
        <v>525</v>
      </c>
      <c r="K88" s="815" t="s">
        <v>461</v>
      </c>
      <c r="L88" s="796"/>
      <c r="M88" s="796"/>
      <c r="N88" s="796"/>
      <c r="O88" s="817"/>
      <c r="P88" s="798">
        <v>6000</v>
      </c>
    </row>
    <row r="89" spans="1:16" s="774" customFormat="1" ht="18" customHeight="1">
      <c r="A89" s="779">
        <v>83</v>
      </c>
      <c r="B89" s="782">
        <v>81</v>
      </c>
      <c r="C89" s="785">
        <v>45236</v>
      </c>
      <c r="D89" s="788"/>
      <c r="E89" s="788"/>
      <c r="F89" s="788"/>
      <c r="G89" s="788"/>
      <c r="H89" s="788"/>
      <c r="I89" s="791"/>
      <c r="J89" s="794" t="s">
        <v>375</v>
      </c>
      <c r="K89" s="795" t="s">
        <v>377</v>
      </c>
      <c r="L89" s="816"/>
      <c r="M89" s="816"/>
      <c r="N89" s="816"/>
      <c r="O89" s="817"/>
      <c r="P89" s="798">
        <v>10000</v>
      </c>
    </row>
    <row r="90" spans="1:16" s="774" customFormat="1" ht="18" customHeight="1">
      <c r="A90" s="779">
        <v>84</v>
      </c>
      <c r="B90" s="782">
        <v>82</v>
      </c>
      <c r="C90" s="785">
        <v>45237</v>
      </c>
      <c r="D90" s="788"/>
      <c r="E90" s="788"/>
      <c r="F90" s="788"/>
      <c r="G90" s="788"/>
      <c r="H90" s="788"/>
      <c r="I90" s="791"/>
      <c r="J90" s="794" t="s">
        <v>525</v>
      </c>
      <c r="K90" s="795" t="s">
        <v>572</v>
      </c>
      <c r="L90" s="816"/>
      <c r="M90" s="816"/>
      <c r="N90" s="816"/>
      <c r="O90" s="817"/>
      <c r="P90" s="798">
        <v>10000</v>
      </c>
    </row>
    <row r="91" spans="1:16" s="774" customFormat="1" ht="18" customHeight="1">
      <c r="A91" s="779">
        <v>85</v>
      </c>
      <c r="B91" s="782">
        <v>83</v>
      </c>
      <c r="C91" s="785">
        <v>45237</v>
      </c>
      <c r="D91" s="788"/>
      <c r="E91" s="788"/>
      <c r="F91" s="788"/>
      <c r="G91" s="788"/>
      <c r="H91" s="788"/>
      <c r="I91" s="791"/>
      <c r="J91" s="794" t="s">
        <v>525</v>
      </c>
      <c r="K91" s="795" t="s">
        <v>573</v>
      </c>
      <c r="L91" s="816"/>
      <c r="M91" s="816"/>
      <c r="N91" s="816"/>
      <c r="O91" s="817"/>
      <c r="P91" s="798">
        <v>11000</v>
      </c>
    </row>
    <row r="92" spans="1:16" s="774" customFormat="1" ht="18" customHeight="1">
      <c r="A92" s="779">
        <v>86</v>
      </c>
      <c r="B92" s="782">
        <v>84</v>
      </c>
      <c r="C92" s="785">
        <v>45238</v>
      </c>
      <c r="D92" s="788"/>
      <c r="E92" s="788"/>
      <c r="F92" s="788"/>
      <c r="G92" s="788"/>
      <c r="H92" s="788"/>
      <c r="I92" s="791"/>
      <c r="J92" s="794" t="s">
        <v>375</v>
      </c>
      <c r="K92" s="795" t="s">
        <v>130</v>
      </c>
      <c r="L92" s="816"/>
      <c r="M92" s="816"/>
      <c r="N92" s="816"/>
      <c r="O92" s="817"/>
      <c r="P92" s="798">
        <v>7000</v>
      </c>
    </row>
    <row r="93" spans="1:16" s="774" customFormat="1" ht="18" customHeight="1">
      <c r="A93" s="779">
        <v>87</v>
      </c>
      <c r="B93" s="782">
        <v>85</v>
      </c>
      <c r="C93" s="785">
        <v>45244</v>
      </c>
      <c r="D93" s="788"/>
      <c r="E93" s="788"/>
      <c r="F93" s="788"/>
      <c r="G93" s="788"/>
      <c r="H93" s="788"/>
      <c r="I93" s="791"/>
      <c r="J93" s="794" t="s">
        <v>375</v>
      </c>
      <c r="K93" s="795" t="s">
        <v>574</v>
      </c>
      <c r="L93" s="816"/>
      <c r="M93" s="816"/>
      <c r="N93" s="816"/>
      <c r="O93" s="817"/>
      <c r="P93" s="798">
        <v>13000</v>
      </c>
    </row>
    <row r="94" spans="1:16" s="774" customFormat="1" ht="18" customHeight="1">
      <c r="A94" s="779">
        <v>88</v>
      </c>
      <c r="B94" s="782">
        <v>86</v>
      </c>
      <c r="C94" s="785">
        <v>45247</v>
      </c>
      <c r="D94" s="788"/>
      <c r="E94" s="788"/>
      <c r="F94" s="788"/>
      <c r="G94" s="788"/>
      <c r="H94" s="788"/>
      <c r="I94" s="791"/>
      <c r="J94" s="794" t="s">
        <v>375</v>
      </c>
      <c r="K94" s="795" t="s">
        <v>575</v>
      </c>
      <c r="L94" s="816"/>
      <c r="M94" s="816"/>
      <c r="N94" s="816"/>
      <c r="O94" s="817"/>
      <c r="P94" s="798">
        <v>10000</v>
      </c>
    </row>
    <row r="95" spans="1:16" s="774" customFormat="1" ht="18" customHeight="1">
      <c r="A95" s="779">
        <v>89</v>
      </c>
      <c r="B95" s="782">
        <v>87</v>
      </c>
      <c r="C95" s="785">
        <v>45250</v>
      </c>
      <c r="D95" s="788"/>
      <c r="E95" s="788"/>
      <c r="F95" s="788"/>
      <c r="G95" s="788"/>
      <c r="H95" s="788"/>
      <c r="I95" s="791"/>
      <c r="J95" s="794" t="s">
        <v>375</v>
      </c>
      <c r="K95" s="795" t="s">
        <v>576</v>
      </c>
      <c r="L95" s="816"/>
      <c r="M95" s="816"/>
      <c r="N95" s="816"/>
      <c r="O95" s="817"/>
      <c r="P95" s="798">
        <v>10000</v>
      </c>
    </row>
    <row r="96" spans="1:16" s="774" customFormat="1" ht="18" customHeight="1">
      <c r="A96" s="779">
        <v>90</v>
      </c>
      <c r="B96" s="782">
        <v>88</v>
      </c>
      <c r="C96" s="785">
        <v>45253</v>
      </c>
      <c r="D96" s="788"/>
      <c r="E96" s="788"/>
      <c r="F96" s="788"/>
      <c r="G96" s="788"/>
      <c r="H96" s="788"/>
      <c r="I96" s="791"/>
      <c r="J96" s="794" t="s">
        <v>525</v>
      </c>
      <c r="K96" s="795" t="s">
        <v>568</v>
      </c>
      <c r="L96" s="816"/>
      <c r="M96" s="816"/>
      <c r="N96" s="816"/>
      <c r="O96" s="817"/>
      <c r="P96" s="798">
        <v>7700</v>
      </c>
    </row>
    <row r="97" spans="1:16" s="774" customFormat="1" ht="18" customHeight="1">
      <c r="A97" s="779">
        <v>91</v>
      </c>
      <c r="B97" s="782">
        <v>89</v>
      </c>
      <c r="C97" s="785">
        <v>45257</v>
      </c>
      <c r="D97" s="788"/>
      <c r="E97" s="788"/>
      <c r="F97" s="788"/>
      <c r="G97" s="788"/>
      <c r="H97" s="788"/>
      <c r="I97" s="791"/>
      <c r="J97" s="794" t="s">
        <v>525</v>
      </c>
      <c r="K97" s="795" t="s">
        <v>348</v>
      </c>
      <c r="L97" s="816"/>
      <c r="M97" s="816"/>
      <c r="N97" s="816"/>
      <c r="O97" s="817"/>
      <c r="P97" s="798">
        <v>10000</v>
      </c>
    </row>
    <row r="98" spans="1:16" s="774" customFormat="1" ht="18" customHeight="1">
      <c r="A98" s="779">
        <v>92</v>
      </c>
      <c r="B98" s="782">
        <v>90</v>
      </c>
      <c r="C98" s="785">
        <v>45257</v>
      </c>
      <c r="D98" s="788"/>
      <c r="E98" s="788"/>
      <c r="F98" s="788"/>
      <c r="G98" s="788"/>
      <c r="H98" s="788"/>
      <c r="I98" s="791"/>
      <c r="J98" s="794" t="s">
        <v>525</v>
      </c>
      <c r="K98" s="795" t="s">
        <v>352</v>
      </c>
      <c r="L98" s="816"/>
      <c r="M98" s="816"/>
      <c r="N98" s="816"/>
      <c r="O98" s="817"/>
      <c r="P98" s="798">
        <v>11000</v>
      </c>
    </row>
    <row r="99" spans="1:16" s="774" customFormat="1" ht="18" customHeight="1">
      <c r="A99" s="779">
        <v>93</v>
      </c>
      <c r="B99" s="782">
        <v>91</v>
      </c>
      <c r="C99" s="785">
        <v>45263</v>
      </c>
      <c r="D99" s="788"/>
      <c r="E99" s="788"/>
      <c r="F99" s="788"/>
      <c r="G99" s="788"/>
      <c r="H99" s="788"/>
      <c r="I99" s="791"/>
      <c r="J99" s="794" t="s">
        <v>525</v>
      </c>
      <c r="K99" s="795" t="s">
        <v>515</v>
      </c>
      <c r="L99" s="816"/>
      <c r="M99" s="816"/>
      <c r="N99" s="816"/>
      <c r="O99" s="817"/>
      <c r="P99" s="798">
        <v>10000</v>
      </c>
    </row>
    <row r="100" spans="1:16" s="774" customFormat="1" ht="18" customHeight="1">
      <c r="A100" s="779">
        <v>94</v>
      </c>
      <c r="B100" s="782">
        <v>92</v>
      </c>
      <c r="C100" s="785">
        <v>45263</v>
      </c>
      <c r="D100" s="788"/>
      <c r="E100" s="788"/>
      <c r="F100" s="788"/>
      <c r="G100" s="788"/>
      <c r="H100" s="788"/>
      <c r="I100" s="791"/>
      <c r="J100" s="794" t="s">
        <v>525</v>
      </c>
      <c r="K100" s="795" t="s">
        <v>577</v>
      </c>
      <c r="L100" s="816"/>
      <c r="M100" s="816"/>
      <c r="N100" s="816"/>
      <c r="O100" s="817"/>
      <c r="P100" s="798">
        <v>11000</v>
      </c>
    </row>
    <row r="101" spans="1:16" s="774" customFormat="1" ht="18" customHeight="1">
      <c r="A101" s="779">
        <v>95</v>
      </c>
      <c r="B101" s="782">
        <v>93</v>
      </c>
      <c r="C101" s="785">
        <v>45266</v>
      </c>
      <c r="D101" s="788"/>
      <c r="E101" s="788"/>
      <c r="F101" s="788"/>
      <c r="G101" s="788"/>
      <c r="H101" s="788"/>
      <c r="I101" s="791"/>
      <c r="J101" s="794" t="s">
        <v>525</v>
      </c>
      <c r="K101" s="795" t="s">
        <v>528</v>
      </c>
      <c r="L101" s="816"/>
      <c r="M101" s="816"/>
      <c r="N101" s="816"/>
      <c r="O101" s="817"/>
      <c r="P101" s="798">
        <v>10000</v>
      </c>
    </row>
    <row r="102" spans="1:16" s="774" customFormat="1" ht="18" customHeight="1">
      <c r="A102" s="779">
        <v>96</v>
      </c>
      <c r="B102" s="782">
        <v>94</v>
      </c>
      <c r="C102" s="785">
        <v>45266</v>
      </c>
      <c r="D102" s="788"/>
      <c r="E102" s="788"/>
      <c r="F102" s="788"/>
      <c r="G102" s="788"/>
      <c r="H102" s="788"/>
      <c r="I102" s="791"/>
      <c r="J102" s="794" t="s">
        <v>525</v>
      </c>
      <c r="K102" s="795" t="s">
        <v>264</v>
      </c>
      <c r="L102" s="816"/>
      <c r="M102" s="816"/>
      <c r="N102" s="816"/>
      <c r="O102" s="817"/>
      <c r="P102" s="798">
        <v>11000</v>
      </c>
    </row>
    <row r="103" spans="1:16" s="774" customFormat="1" ht="18" customHeight="1">
      <c r="A103" s="779">
        <v>97</v>
      </c>
      <c r="B103" s="782">
        <v>95</v>
      </c>
      <c r="C103" s="785">
        <v>45268</v>
      </c>
      <c r="D103" s="788"/>
      <c r="E103" s="788"/>
      <c r="F103" s="788"/>
      <c r="G103" s="788"/>
      <c r="H103" s="788"/>
      <c r="I103" s="791"/>
      <c r="J103" s="794" t="s">
        <v>375</v>
      </c>
      <c r="K103" s="795" t="s">
        <v>578</v>
      </c>
      <c r="L103" s="816"/>
      <c r="M103" s="816"/>
      <c r="N103" s="816"/>
      <c r="O103" s="817"/>
      <c r="P103" s="798">
        <v>10000</v>
      </c>
    </row>
    <row r="104" spans="1:16" s="774" customFormat="1" ht="18" customHeight="1">
      <c r="A104" s="779">
        <v>98</v>
      </c>
      <c r="B104" s="782">
        <v>96</v>
      </c>
      <c r="C104" s="785">
        <v>45270</v>
      </c>
      <c r="D104" s="788"/>
      <c r="E104" s="788"/>
      <c r="F104" s="788"/>
      <c r="G104" s="788"/>
      <c r="H104" s="788"/>
      <c r="I104" s="791"/>
      <c r="J104" s="794" t="s">
        <v>525</v>
      </c>
      <c r="K104" s="795" t="s">
        <v>579</v>
      </c>
      <c r="L104" s="816"/>
      <c r="M104" s="816"/>
      <c r="N104" s="816"/>
      <c r="O104" s="817"/>
      <c r="P104" s="798">
        <v>11000</v>
      </c>
    </row>
    <row r="105" spans="1:16" s="774" customFormat="1" ht="18" customHeight="1">
      <c r="A105" s="779">
        <v>99</v>
      </c>
      <c r="B105" s="782">
        <v>97</v>
      </c>
      <c r="C105" s="785">
        <v>45275</v>
      </c>
      <c r="D105" s="788"/>
      <c r="E105" s="788"/>
      <c r="F105" s="788"/>
      <c r="G105" s="788"/>
      <c r="H105" s="788"/>
      <c r="I105" s="791"/>
      <c r="J105" s="794" t="s">
        <v>525</v>
      </c>
      <c r="K105" s="795" t="s">
        <v>580</v>
      </c>
      <c r="L105" s="816"/>
      <c r="M105" s="816"/>
      <c r="N105" s="816"/>
      <c r="O105" s="817"/>
      <c r="P105" s="798">
        <v>10000</v>
      </c>
    </row>
    <row r="106" spans="1:16" s="774" customFormat="1" ht="18" customHeight="1">
      <c r="A106" s="779">
        <v>100</v>
      </c>
      <c r="B106" s="782">
        <v>98</v>
      </c>
      <c r="C106" s="785">
        <v>45275</v>
      </c>
      <c r="D106" s="788"/>
      <c r="E106" s="788"/>
      <c r="F106" s="788"/>
      <c r="G106" s="788"/>
      <c r="H106" s="788"/>
      <c r="I106" s="791"/>
      <c r="J106" s="794" t="s">
        <v>525</v>
      </c>
      <c r="K106" s="795" t="s">
        <v>581</v>
      </c>
      <c r="L106" s="816"/>
      <c r="M106" s="816"/>
      <c r="N106" s="816"/>
      <c r="O106" s="817"/>
      <c r="P106" s="798">
        <v>11000</v>
      </c>
    </row>
    <row r="107" spans="1:16" s="774" customFormat="1" ht="18" customHeight="1">
      <c r="A107" s="779">
        <v>101</v>
      </c>
      <c r="B107" s="782">
        <v>99</v>
      </c>
      <c r="C107" s="785">
        <v>45275</v>
      </c>
      <c r="D107" s="788"/>
      <c r="E107" s="788"/>
      <c r="F107" s="788"/>
      <c r="G107" s="788"/>
      <c r="H107" s="788"/>
      <c r="I107" s="791"/>
      <c r="J107" s="794" t="s">
        <v>525</v>
      </c>
      <c r="K107" s="795" t="s">
        <v>582</v>
      </c>
      <c r="L107" s="816"/>
      <c r="M107" s="816"/>
      <c r="N107" s="816"/>
      <c r="O107" s="817"/>
      <c r="P107" s="798">
        <v>10000</v>
      </c>
    </row>
    <row r="108" spans="1:16" s="774" customFormat="1" ht="18" customHeight="1">
      <c r="A108" s="779">
        <v>102</v>
      </c>
      <c r="B108" s="782">
        <v>100</v>
      </c>
      <c r="C108" s="785">
        <v>45275</v>
      </c>
      <c r="D108" s="788"/>
      <c r="E108" s="788"/>
      <c r="F108" s="788"/>
      <c r="G108" s="788"/>
      <c r="H108" s="788"/>
      <c r="I108" s="791"/>
      <c r="J108" s="794" t="s">
        <v>525</v>
      </c>
      <c r="K108" s="795" t="s">
        <v>583</v>
      </c>
      <c r="L108" s="816"/>
      <c r="M108" s="816"/>
      <c r="N108" s="816"/>
      <c r="O108" s="817"/>
      <c r="P108" s="798">
        <v>11000</v>
      </c>
    </row>
    <row r="109" spans="1:16" s="774" customFormat="1" ht="18" customHeight="1">
      <c r="A109" s="779">
        <v>103</v>
      </c>
      <c r="B109" s="782">
        <v>101</v>
      </c>
      <c r="C109" s="785">
        <v>45278</v>
      </c>
      <c r="D109" s="788"/>
      <c r="E109" s="788"/>
      <c r="F109" s="788"/>
      <c r="G109" s="788"/>
      <c r="H109" s="788"/>
      <c r="I109" s="791"/>
      <c r="J109" s="794" t="s">
        <v>304</v>
      </c>
      <c r="K109" s="795" t="s">
        <v>584</v>
      </c>
      <c r="L109" s="816"/>
      <c r="M109" s="816"/>
      <c r="N109" s="816"/>
      <c r="O109" s="817"/>
      <c r="P109" s="798">
        <v>48400</v>
      </c>
    </row>
    <row r="110" spans="1:16" s="774" customFormat="1" ht="18" customHeight="1">
      <c r="A110" s="779">
        <v>104</v>
      </c>
      <c r="B110" s="782">
        <v>102</v>
      </c>
      <c r="C110" s="785">
        <v>45278</v>
      </c>
      <c r="D110" s="788"/>
      <c r="E110" s="788"/>
      <c r="F110" s="788"/>
      <c r="G110" s="788"/>
      <c r="H110" s="788"/>
      <c r="I110" s="791"/>
      <c r="J110" s="794" t="s">
        <v>304</v>
      </c>
      <c r="K110" s="795" t="s">
        <v>584</v>
      </c>
      <c r="L110" s="816"/>
      <c r="M110" s="816"/>
      <c r="N110" s="816"/>
      <c r="O110" s="817"/>
      <c r="P110" s="798">
        <v>57252</v>
      </c>
    </row>
    <row r="111" spans="1:16" s="774" customFormat="1" ht="18" customHeight="1">
      <c r="A111" s="779">
        <v>105</v>
      </c>
      <c r="B111" s="782">
        <v>103</v>
      </c>
      <c r="C111" s="785">
        <v>45279</v>
      </c>
      <c r="D111" s="788"/>
      <c r="E111" s="788"/>
      <c r="F111" s="788"/>
      <c r="G111" s="788"/>
      <c r="H111" s="788"/>
      <c r="I111" s="791"/>
      <c r="J111" s="794" t="s">
        <v>375</v>
      </c>
      <c r="K111" s="795" t="s">
        <v>52</v>
      </c>
      <c r="L111" s="816"/>
      <c r="M111" s="816"/>
      <c r="N111" s="816"/>
      <c r="O111" s="817"/>
      <c r="P111" s="798">
        <v>5000</v>
      </c>
    </row>
    <row r="112" spans="1:16" s="774" customFormat="1" ht="18" customHeight="1">
      <c r="A112" s="779">
        <v>106</v>
      </c>
      <c r="B112" s="782">
        <v>104</v>
      </c>
      <c r="C112" s="785">
        <v>45279</v>
      </c>
      <c r="D112" s="788"/>
      <c r="E112" s="788"/>
      <c r="F112" s="788"/>
      <c r="G112" s="788"/>
      <c r="H112" s="788"/>
      <c r="I112" s="791"/>
      <c r="J112" s="794" t="s">
        <v>304</v>
      </c>
      <c r="K112" s="795" t="s">
        <v>584</v>
      </c>
      <c r="L112" s="816"/>
      <c r="M112" s="816"/>
      <c r="N112" s="816"/>
      <c r="O112" s="817"/>
      <c r="P112" s="798">
        <v>87460</v>
      </c>
    </row>
    <row r="113" spans="1:16" s="774" customFormat="1" ht="18" customHeight="1">
      <c r="A113" s="779">
        <v>107</v>
      </c>
      <c r="B113" s="782">
        <v>105</v>
      </c>
      <c r="C113" s="785">
        <v>45280</v>
      </c>
      <c r="D113" s="788"/>
      <c r="E113" s="788"/>
      <c r="F113" s="788"/>
      <c r="G113" s="788"/>
      <c r="H113" s="788"/>
      <c r="I113" s="791"/>
      <c r="J113" s="794" t="s">
        <v>304</v>
      </c>
      <c r="K113" s="795" t="s">
        <v>584</v>
      </c>
      <c r="L113" s="816"/>
      <c r="M113" s="816"/>
      <c r="N113" s="816"/>
      <c r="O113" s="817"/>
      <c r="P113" s="798">
        <v>96580</v>
      </c>
    </row>
    <row r="114" spans="1:16" s="774" customFormat="1" ht="18" customHeight="1">
      <c r="A114" s="779">
        <v>108</v>
      </c>
      <c r="B114" s="782">
        <v>106</v>
      </c>
      <c r="C114" s="785">
        <v>45285</v>
      </c>
      <c r="D114" s="788"/>
      <c r="E114" s="788"/>
      <c r="F114" s="788"/>
      <c r="G114" s="788"/>
      <c r="H114" s="788"/>
      <c r="I114" s="791"/>
      <c r="J114" s="794" t="s">
        <v>375</v>
      </c>
      <c r="K114" s="795" t="s">
        <v>585</v>
      </c>
      <c r="L114" s="816"/>
      <c r="M114" s="816"/>
      <c r="N114" s="816"/>
      <c r="O114" s="817"/>
      <c r="P114" s="798">
        <v>20000</v>
      </c>
    </row>
    <row r="115" spans="1:16" s="774" customFormat="1" ht="18" customHeight="1">
      <c r="A115" s="813"/>
      <c r="B115" s="803" t="s">
        <v>28</v>
      </c>
      <c r="C115" s="814"/>
      <c r="D115" s="814"/>
      <c r="E115" s="814"/>
      <c r="F115" s="814"/>
      <c r="G115" s="814"/>
      <c r="H115" s="814"/>
      <c r="I115" s="814"/>
      <c r="J115" s="814"/>
      <c r="K115" s="814"/>
      <c r="L115" s="814"/>
      <c r="M115" s="814"/>
      <c r="N115" s="814"/>
      <c r="O115" s="811"/>
      <c r="P115" s="799">
        <v>1013721</v>
      </c>
    </row>
    <row r="116" spans="1:16" s="774" customFormat="1" ht="22.8" customHeight="1">
      <c r="A116" s="777" t="s">
        <v>103</v>
      </c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</row>
    <row r="117" spans="1:16" s="774" customFormat="1" ht="22.8" customHeight="1">
      <c r="A117" s="778" t="s">
        <v>94</v>
      </c>
      <c r="B117" s="778" t="s">
        <v>94</v>
      </c>
      <c r="C117" s="784" t="s">
        <v>195</v>
      </c>
      <c r="D117" s="265"/>
      <c r="E117" s="265"/>
      <c r="F117" s="265"/>
      <c r="G117" s="265"/>
      <c r="H117" s="265"/>
      <c r="I117" s="790"/>
      <c r="J117" s="793" t="s">
        <v>143</v>
      </c>
      <c r="K117" s="784" t="s">
        <v>98</v>
      </c>
      <c r="L117" s="265"/>
      <c r="M117" s="265"/>
      <c r="N117" s="265"/>
      <c r="O117" s="265"/>
      <c r="P117" s="278" t="s">
        <v>145</v>
      </c>
    </row>
    <row r="118" spans="1:16" s="774" customFormat="1" ht="22.8" customHeight="1">
      <c r="A118" s="779">
        <v>109</v>
      </c>
      <c r="B118" s="782">
        <v>107</v>
      </c>
      <c r="C118" s="786">
        <v>45306</v>
      </c>
      <c r="D118" s="788"/>
      <c r="E118" s="788"/>
      <c r="F118" s="788"/>
      <c r="G118" s="788"/>
      <c r="H118" s="788"/>
      <c r="I118" s="791"/>
      <c r="J118" s="794" t="s">
        <v>525</v>
      </c>
      <c r="K118" s="795" t="s">
        <v>586</v>
      </c>
      <c r="L118" s="796"/>
      <c r="M118" s="796"/>
      <c r="N118" s="796"/>
      <c r="O118" s="797"/>
      <c r="P118" s="798">
        <v>10000</v>
      </c>
    </row>
    <row r="119" spans="1:16" s="774" customFormat="1" ht="22.8" customHeight="1">
      <c r="A119" s="779">
        <v>110</v>
      </c>
      <c r="B119" s="782">
        <v>108</v>
      </c>
      <c r="C119" s="786">
        <v>45307</v>
      </c>
      <c r="D119" s="788"/>
      <c r="E119" s="788"/>
      <c r="F119" s="788"/>
      <c r="G119" s="788"/>
      <c r="H119" s="788"/>
      <c r="I119" s="791"/>
      <c r="J119" s="794" t="s">
        <v>525</v>
      </c>
      <c r="K119" s="795" t="s">
        <v>587</v>
      </c>
      <c r="L119" s="796"/>
      <c r="M119" s="796"/>
      <c r="N119" s="796"/>
      <c r="O119" s="797"/>
      <c r="P119" s="798">
        <v>11000</v>
      </c>
    </row>
    <row r="120" spans="1:16" s="774" customFormat="1" ht="22.8" customHeight="1">
      <c r="A120" s="779">
        <v>111</v>
      </c>
      <c r="B120" s="782">
        <v>109</v>
      </c>
      <c r="C120" s="786">
        <v>45318</v>
      </c>
      <c r="D120" s="788"/>
      <c r="E120" s="788"/>
      <c r="F120" s="788"/>
      <c r="G120" s="788"/>
      <c r="H120" s="788"/>
      <c r="I120" s="791"/>
      <c r="J120" s="794" t="s">
        <v>525</v>
      </c>
      <c r="K120" s="795" t="s">
        <v>588</v>
      </c>
      <c r="L120" s="796"/>
      <c r="M120" s="796"/>
      <c r="N120" s="796"/>
      <c r="O120" s="797"/>
      <c r="P120" s="798">
        <v>11000</v>
      </c>
    </row>
    <row r="121" spans="1:16" s="774" customFormat="1" ht="22.8" customHeight="1">
      <c r="A121" s="779">
        <v>112</v>
      </c>
      <c r="B121" s="782">
        <v>110</v>
      </c>
      <c r="C121" s="786">
        <v>45321</v>
      </c>
      <c r="D121" s="788"/>
      <c r="E121" s="788"/>
      <c r="F121" s="788"/>
      <c r="G121" s="788"/>
      <c r="H121" s="788"/>
      <c r="I121" s="791"/>
      <c r="J121" s="794" t="s">
        <v>375</v>
      </c>
      <c r="K121" s="795" t="s">
        <v>589</v>
      </c>
      <c r="L121" s="796"/>
      <c r="M121" s="796"/>
      <c r="N121" s="796"/>
      <c r="O121" s="797"/>
      <c r="P121" s="798">
        <v>10000</v>
      </c>
    </row>
    <row r="122" spans="1:16" s="774" customFormat="1" ht="22.8" customHeight="1">
      <c r="A122" s="779">
        <v>113</v>
      </c>
      <c r="B122" s="782">
        <v>111</v>
      </c>
      <c r="C122" s="786">
        <v>45325</v>
      </c>
      <c r="D122" s="788"/>
      <c r="E122" s="788"/>
      <c r="F122" s="788"/>
      <c r="G122" s="788"/>
      <c r="H122" s="788"/>
      <c r="I122" s="791"/>
      <c r="J122" s="794" t="s">
        <v>375</v>
      </c>
      <c r="K122" s="795" t="s">
        <v>590</v>
      </c>
      <c r="L122" s="796"/>
      <c r="M122" s="796"/>
      <c r="N122" s="796"/>
      <c r="O122" s="797"/>
      <c r="P122" s="798">
        <v>10000</v>
      </c>
    </row>
    <row r="123" spans="1:16" s="774" customFormat="1" ht="22.8" customHeight="1">
      <c r="A123" s="779">
        <v>114</v>
      </c>
      <c r="B123" s="782">
        <v>112</v>
      </c>
      <c r="C123" s="786">
        <v>45333</v>
      </c>
      <c r="D123" s="788"/>
      <c r="E123" s="788"/>
      <c r="F123" s="788"/>
      <c r="G123" s="788"/>
      <c r="H123" s="788"/>
      <c r="I123" s="791"/>
      <c r="J123" s="794" t="s">
        <v>525</v>
      </c>
      <c r="K123" s="795" t="s">
        <v>129</v>
      </c>
      <c r="L123" s="796"/>
      <c r="M123" s="796"/>
      <c r="N123" s="796"/>
      <c r="O123" s="797"/>
      <c r="P123" s="798">
        <v>10000</v>
      </c>
    </row>
    <row r="124" spans="1:16" s="774" customFormat="1" ht="22.8" customHeight="1">
      <c r="A124" s="779">
        <v>115</v>
      </c>
      <c r="B124" s="782">
        <v>113</v>
      </c>
      <c r="C124" s="786">
        <v>45334</v>
      </c>
      <c r="D124" s="788"/>
      <c r="E124" s="788"/>
      <c r="F124" s="788"/>
      <c r="G124" s="788"/>
      <c r="H124" s="788"/>
      <c r="I124" s="791"/>
      <c r="J124" s="794" t="s">
        <v>525</v>
      </c>
      <c r="K124" s="795" t="s">
        <v>85</v>
      </c>
      <c r="L124" s="796"/>
      <c r="M124" s="796"/>
      <c r="N124" s="796"/>
      <c r="O124" s="797"/>
      <c r="P124" s="798">
        <v>11000</v>
      </c>
    </row>
    <row r="125" spans="1:16" s="774" customFormat="1" ht="22.8" customHeight="1">
      <c r="A125" s="779">
        <v>116</v>
      </c>
      <c r="B125" s="782">
        <v>114</v>
      </c>
      <c r="C125" s="786">
        <v>45342</v>
      </c>
      <c r="D125" s="788"/>
      <c r="E125" s="788"/>
      <c r="F125" s="788"/>
      <c r="G125" s="788"/>
      <c r="H125" s="788"/>
      <c r="I125" s="791"/>
      <c r="J125" s="794" t="s">
        <v>375</v>
      </c>
      <c r="K125" s="795" t="s">
        <v>527</v>
      </c>
      <c r="L125" s="796"/>
      <c r="M125" s="796"/>
      <c r="N125" s="796"/>
      <c r="O125" s="797"/>
      <c r="P125" s="798">
        <v>10000</v>
      </c>
    </row>
    <row r="126" spans="1:16" s="774" customFormat="1" ht="22.8" customHeight="1">
      <c r="A126" s="779">
        <v>117</v>
      </c>
      <c r="B126" s="782">
        <v>115</v>
      </c>
      <c r="C126" s="786">
        <v>45344</v>
      </c>
      <c r="D126" s="788"/>
      <c r="E126" s="788"/>
      <c r="F126" s="788"/>
      <c r="G126" s="788"/>
      <c r="H126" s="788"/>
      <c r="I126" s="791"/>
      <c r="J126" s="794" t="s">
        <v>304</v>
      </c>
      <c r="K126" s="795" t="s">
        <v>591</v>
      </c>
      <c r="L126" s="796"/>
      <c r="M126" s="796"/>
      <c r="N126" s="796"/>
      <c r="O126" s="797"/>
      <c r="P126" s="798">
        <v>15000</v>
      </c>
    </row>
    <row r="127" spans="1:16" s="774" customFormat="1" ht="22.8" customHeight="1">
      <c r="A127" s="779">
        <v>118</v>
      </c>
      <c r="B127" s="782">
        <v>116</v>
      </c>
      <c r="C127" s="786">
        <v>45354</v>
      </c>
      <c r="D127" s="788"/>
      <c r="E127" s="788"/>
      <c r="F127" s="788"/>
      <c r="G127" s="788"/>
      <c r="H127" s="788"/>
      <c r="I127" s="791"/>
      <c r="J127" s="794" t="s">
        <v>525</v>
      </c>
      <c r="K127" s="795" t="s">
        <v>346</v>
      </c>
      <c r="L127" s="796"/>
      <c r="M127" s="796"/>
      <c r="N127" s="796"/>
      <c r="O127" s="797"/>
      <c r="P127" s="798">
        <v>13200</v>
      </c>
    </row>
    <row r="128" spans="1:16" s="774" customFormat="1" ht="22.8" customHeight="1">
      <c r="A128" s="779">
        <v>119</v>
      </c>
      <c r="B128" s="782">
        <v>117</v>
      </c>
      <c r="C128" s="786">
        <v>45356</v>
      </c>
      <c r="D128" s="788"/>
      <c r="E128" s="788"/>
      <c r="F128" s="788"/>
      <c r="G128" s="788"/>
      <c r="H128" s="788"/>
      <c r="I128" s="791"/>
      <c r="J128" s="794" t="s">
        <v>304</v>
      </c>
      <c r="K128" s="795" t="s">
        <v>591</v>
      </c>
      <c r="L128" s="796"/>
      <c r="M128" s="796"/>
      <c r="N128" s="796"/>
      <c r="O128" s="797"/>
      <c r="P128" s="798">
        <v>24624</v>
      </c>
    </row>
    <row r="129" spans="1:16" s="774" customFormat="1" ht="22.8" customHeight="1">
      <c r="A129" s="779">
        <v>120</v>
      </c>
      <c r="B129" s="782">
        <v>118</v>
      </c>
      <c r="C129" s="786">
        <v>45356</v>
      </c>
      <c r="D129" s="788"/>
      <c r="E129" s="788"/>
      <c r="F129" s="788"/>
      <c r="G129" s="788"/>
      <c r="H129" s="788"/>
      <c r="I129" s="791"/>
      <c r="J129" s="794" t="s">
        <v>304</v>
      </c>
      <c r="K129" s="795" t="s">
        <v>591</v>
      </c>
      <c r="L129" s="796"/>
      <c r="M129" s="796"/>
      <c r="N129" s="796"/>
      <c r="O129" s="797"/>
      <c r="P129" s="798">
        <v>40840</v>
      </c>
    </row>
    <row r="130" spans="1:16" s="774" customFormat="1" ht="22.8" customHeight="1">
      <c r="A130" s="779">
        <v>121</v>
      </c>
      <c r="B130" s="782">
        <v>119</v>
      </c>
      <c r="C130" s="786">
        <v>45356</v>
      </c>
      <c r="D130" s="788"/>
      <c r="E130" s="788"/>
      <c r="F130" s="788"/>
      <c r="G130" s="788"/>
      <c r="H130" s="788"/>
      <c r="I130" s="791"/>
      <c r="J130" s="794" t="s">
        <v>304</v>
      </c>
      <c r="K130" s="795" t="s">
        <v>591</v>
      </c>
      <c r="L130" s="796"/>
      <c r="M130" s="796"/>
      <c r="N130" s="796"/>
      <c r="O130" s="797"/>
      <c r="P130" s="798">
        <v>5000</v>
      </c>
    </row>
    <row r="131" spans="1:16" s="774" customFormat="1" ht="22.8" customHeight="1">
      <c r="A131" s="779">
        <v>122</v>
      </c>
      <c r="B131" s="782">
        <v>120</v>
      </c>
      <c r="C131" s="786">
        <v>45371</v>
      </c>
      <c r="D131" s="788"/>
      <c r="E131" s="788"/>
      <c r="F131" s="788"/>
      <c r="G131" s="788"/>
      <c r="H131" s="788"/>
      <c r="I131" s="791"/>
      <c r="J131" s="794" t="s">
        <v>525</v>
      </c>
      <c r="K131" s="795" t="s">
        <v>281</v>
      </c>
      <c r="L131" s="796"/>
      <c r="M131" s="796"/>
      <c r="N131" s="796"/>
      <c r="O131" s="797"/>
      <c r="P131" s="798">
        <v>8800</v>
      </c>
    </row>
    <row r="132" spans="1:16" s="774" customFormat="1" ht="22.8" customHeight="1">
      <c r="A132" s="779">
        <v>123</v>
      </c>
      <c r="B132" s="782">
        <v>121</v>
      </c>
      <c r="C132" s="786">
        <v>45373</v>
      </c>
      <c r="D132" s="788"/>
      <c r="E132" s="788"/>
      <c r="F132" s="788"/>
      <c r="G132" s="788"/>
      <c r="H132" s="788"/>
      <c r="I132" s="791"/>
      <c r="J132" s="794" t="s">
        <v>304</v>
      </c>
      <c r="K132" s="795" t="s">
        <v>523</v>
      </c>
      <c r="L132" s="796"/>
      <c r="M132" s="796"/>
      <c r="N132" s="796"/>
      <c r="O132" s="797"/>
      <c r="P132" s="798">
        <v>1547</v>
      </c>
    </row>
    <row r="133" spans="1:16" s="774" customFormat="1" ht="22.8" customHeight="1">
      <c r="A133" s="779">
        <v>124</v>
      </c>
      <c r="B133" s="782">
        <v>122</v>
      </c>
      <c r="C133" s="786">
        <v>45373</v>
      </c>
      <c r="D133" s="788"/>
      <c r="E133" s="788"/>
      <c r="F133" s="788"/>
      <c r="G133" s="788"/>
      <c r="H133" s="788"/>
      <c r="I133" s="791"/>
      <c r="J133" s="794" t="s">
        <v>525</v>
      </c>
      <c r="K133" s="795" t="s">
        <v>592</v>
      </c>
      <c r="L133" s="796"/>
      <c r="M133" s="796"/>
      <c r="N133" s="796"/>
      <c r="O133" s="797"/>
      <c r="P133" s="798">
        <v>13200</v>
      </c>
    </row>
    <row r="134" spans="1:16" s="774" customFormat="1" ht="22.8" customHeight="1">
      <c r="A134" s="779">
        <v>125</v>
      </c>
      <c r="B134" s="782">
        <v>123</v>
      </c>
      <c r="C134" s="786">
        <v>45380</v>
      </c>
      <c r="D134" s="788"/>
      <c r="E134" s="788"/>
      <c r="F134" s="788"/>
      <c r="G134" s="788"/>
      <c r="H134" s="788"/>
      <c r="I134" s="791"/>
      <c r="J134" s="794" t="s">
        <v>304</v>
      </c>
      <c r="K134" s="795" t="s">
        <v>593</v>
      </c>
      <c r="L134" s="796"/>
      <c r="M134" s="796"/>
      <c r="N134" s="796"/>
      <c r="O134" s="797"/>
      <c r="P134" s="798">
        <v>40956</v>
      </c>
    </row>
    <row r="135" spans="1:16" s="774" customFormat="1" ht="22.8" customHeight="1">
      <c r="A135" s="813"/>
      <c r="B135" s="803" t="s">
        <v>28</v>
      </c>
      <c r="C135" s="804"/>
      <c r="D135" s="804"/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11"/>
      <c r="P135" s="799">
        <v>246167</v>
      </c>
    </row>
  </sheetData>
  <mergeCells count="263">
    <mergeCell ref="A1:P1"/>
    <mergeCell ref="C2:I2"/>
    <mergeCell ref="K2:O2"/>
    <mergeCell ref="C3:I3"/>
    <mergeCell ref="K3:O3"/>
    <mergeCell ref="R3:T3"/>
    <mergeCell ref="C4:I4"/>
    <mergeCell ref="K4:O4"/>
    <mergeCell ref="C5:I5"/>
    <mergeCell ref="K5:O5"/>
    <mergeCell ref="C6:I6"/>
    <mergeCell ref="K6:O6"/>
    <mergeCell ref="C7:I7"/>
    <mergeCell ref="K7:O7"/>
    <mergeCell ref="C8:I8"/>
    <mergeCell ref="K8:O8"/>
    <mergeCell ref="C9:I9"/>
    <mergeCell ref="K9:O9"/>
    <mergeCell ref="C10:I10"/>
    <mergeCell ref="K10:O10"/>
    <mergeCell ref="C11:I11"/>
    <mergeCell ref="K11:O11"/>
    <mergeCell ref="C12:I12"/>
    <mergeCell ref="K12:O12"/>
    <mergeCell ref="C13:I13"/>
    <mergeCell ref="K13:O13"/>
    <mergeCell ref="C14:I14"/>
    <mergeCell ref="K14:O14"/>
    <mergeCell ref="C15:I15"/>
    <mergeCell ref="K15:O15"/>
    <mergeCell ref="C16:I16"/>
    <mergeCell ref="K16:O16"/>
    <mergeCell ref="C17:I17"/>
    <mergeCell ref="K17:O17"/>
    <mergeCell ref="C18:I18"/>
    <mergeCell ref="K18:O18"/>
    <mergeCell ref="C19:I19"/>
    <mergeCell ref="K19:O19"/>
    <mergeCell ref="C20:I20"/>
    <mergeCell ref="K20:O20"/>
    <mergeCell ref="C21:I21"/>
    <mergeCell ref="K21:O21"/>
    <mergeCell ref="C22:I22"/>
    <mergeCell ref="K22:O22"/>
    <mergeCell ref="C23:I23"/>
    <mergeCell ref="K23:O23"/>
    <mergeCell ref="C24:I24"/>
    <mergeCell ref="K24:O24"/>
    <mergeCell ref="C25:I25"/>
    <mergeCell ref="K25:O25"/>
    <mergeCell ref="C26:I26"/>
    <mergeCell ref="K26:O26"/>
    <mergeCell ref="C27:I27"/>
    <mergeCell ref="K27:O27"/>
    <mergeCell ref="B28:O28"/>
    <mergeCell ref="A29:P29"/>
    <mergeCell ref="C30:I30"/>
    <mergeCell ref="K30:O30"/>
    <mergeCell ref="C31:I31"/>
    <mergeCell ref="K31:O31"/>
    <mergeCell ref="C32:I32"/>
    <mergeCell ref="K32:O32"/>
    <mergeCell ref="C33:I33"/>
    <mergeCell ref="K33:O33"/>
    <mergeCell ref="C34:I34"/>
    <mergeCell ref="K34:O34"/>
    <mergeCell ref="C35:I35"/>
    <mergeCell ref="K35:O35"/>
    <mergeCell ref="C36:I36"/>
    <mergeCell ref="K36:O36"/>
    <mergeCell ref="C37:I37"/>
    <mergeCell ref="K37:O37"/>
    <mergeCell ref="C38:I38"/>
    <mergeCell ref="K38:O38"/>
    <mergeCell ref="C39:I39"/>
    <mergeCell ref="K39:O39"/>
    <mergeCell ref="C40:I40"/>
    <mergeCell ref="K40:O40"/>
    <mergeCell ref="C41:I41"/>
    <mergeCell ref="K41:O41"/>
    <mergeCell ref="C42:I42"/>
    <mergeCell ref="K42:O42"/>
    <mergeCell ref="C43:I43"/>
    <mergeCell ref="K43:O43"/>
    <mergeCell ref="C44:I44"/>
    <mergeCell ref="K44:O44"/>
    <mergeCell ref="C45:I45"/>
    <mergeCell ref="K45:O45"/>
    <mergeCell ref="C46:I46"/>
    <mergeCell ref="K46:O46"/>
    <mergeCell ref="C47:I47"/>
    <mergeCell ref="K47:O47"/>
    <mergeCell ref="C48:I48"/>
    <mergeCell ref="K48:O48"/>
    <mergeCell ref="C49:I49"/>
    <mergeCell ref="K49:O49"/>
    <mergeCell ref="C50:I50"/>
    <mergeCell ref="K50:O50"/>
    <mergeCell ref="C51:I51"/>
    <mergeCell ref="K51:O51"/>
    <mergeCell ref="C52:I52"/>
    <mergeCell ref="K52:O52"/>
    <mergeCell ref="C53:I53"/>
    <mergeCell ref="K53:O53"/>
    <mergeCell ref="C54:I54"/>
    <mergeCell ref="K54:O54"/>
    <mergeCell ref="C55:I55"/>
    <mergeCell ref="K55:O55"/>
    <mergeCell ref="C56:I56"/>
    <mergeCell ref="K56:O56"/>
    <mergeCell ref="C57:I57"/>
    <mergeCell ref="K57:O57"/>
    <mergeCell ref="C58:I58"/>
    <mergeCell ref="K58:O58"/>
    <mergeCell ref="C59:I59"/>
    <mergeCell ref="K59:O59"/>
    <mergeCell ref="C60:I60"/>
    <mergeCell ref="K60:O60"/>
    <mergeCell ref="C61:I61"/>
    <mergeCell ref="K61:O61"/>
    <mergeCell ref="C62:I62"/>
    <mergeCell ref="K62:O62"/>
    <mergeCell ref="C63:I63"/>
    <mergeCell ref="K63:O63"/>
    <mergeCell ref="C64:I64"/>
    <mergeCell ref="K64:O64"/>
    <mergeCell ref="C65:I65"/>
    <mergeCell ref="K65:O65"/>
    <mergeCell ref="C66:I66"/>
    <mergeCell ref="K66:O66"/>
    <mergeCell ref="B67:O67"/>
    <mergeCell ref="A68:P68"/>
    <mergeCell ref="C69:I69"/>
    <mergeCell ref="K69:O69"/>
    <mergeCell ref="C70:I70"/>
    <mergeCell ref="K70:O70"/>
    <mergeCell ref="C71:I71"/>
    <mergeCell ref="K71:O71"/>
    <mergeCell ref="C72:I72"/>
    <mergeCell ref="K72:O72"/>
    <mergeCell ref="C73:I73"/>
    <mergeCell ref="K73:O73"/>
    <mergeCell ref="C74:I74"/>
    <mergeCell ref="K74:O74"/>
    <mergeCell ref="C75:I75"/>
    <mergeCell ref="K75:O75"/>
    <mergeCell ref="C76:I76"/>
    <mergeCell ref="K76:O76"/>
    <mergeCell ref="C77:I77"/>
    <mergeCell ref="K77:O77"/>
    <mergeCell ref="C78:I78"/>
    <mergeCell ref="K78:O78"/>
    <mergeCell ref="C79:I79"/>
    <mergeCell ref="K79:O79"/>
    <mergeCell ref="C80:I80"/>
    <mergeCell ref="K80:O80"/>
    <mergeCell ref="C81:I81"/>
    <mergeCell ref="K81:O81"/>
    <mergeCell ref="C82:I82"/>
    <mergeCell ref="K82:O82"/>
    <mergeCell ref="C83:I83"/>
    <mergeCell ref="K83:O83"/>
    <mergeCell ref="C84:I84"/>
    <mergeCell ref="K84:O84"/>
    <mergeCell ref="C85:I85"/>
    <mergeCell ref="K85:O85"/>
    <mergeCell ref="C86:I86"/>
    <mergeCell ref="K86:O86"/>
    <mergeCell ref="C87:I87"/>
    <mergeCell ref="K87:O87"/>
    <mergeCell ref="C88:I88"/>
    <mergeCell ref="K88:O88"/>
    <mergeCell ref="C89:I89"/>
    <mergeCell ref="K89:O89"/>
    <mergeCell ref="C90:I90"/>
    <mergeCell ref="K90:O90"/>
    <mergeCell ref="C91:I91"/>
    <mergeCell ref="K91:O91"/>
    <mergeCell ref="C92:I92"/>
    <mergeCell ref="K92:O92"/>
    <mergeCell ref="C93:I93"/>
    <mergeCell ref="K93:O93"/>
    <mergeCell ref="C94:I94"/>
    <mergeCell ref="K94:O94"/>
    <mergeCell ref="C95:I95"/>
    <mergeCell ref="K95:O95"/>
    <mergeCell ref="C96:I96"/>
    <mergeCell ref="K96:O96"/>
    <mergeCell ref="C97:I97"/>
    <mergeCell ref="K97:O97"/>
    <mergeCell ref="C98:I98"/>
    <mergeCell ref="K98:O98"/>
    <mergeCell ref="C99:I99"/>
    <mergeCell ref="K99:O99"/>
    <mergeCell ref="C100:I100"/>
    <mergeCell ref="K100:O100"/>
    <mergeCell ref="C101:I101"/>
    <mergeCell ref="K101:O101"/>
    <mergeCell ref="C102:I102"/>
    <mergeCell ref="K102:O102"/>
    <mergeCell ref="C103:I103"/>
    <mergeCell ref="K103:O103"/>
    <mergeCell ref="C104:I104"/>
    <mergeCell ref="K104:O104"/>
    <mergeCell ref="C105:I105"/>
    <mergeCell ref="K105:O105"/>
    <mergeCell ref="C106:I106"/>
    <mergeCell ref="K106:O106"/>
    <mergeCell ref="C107:I107"/>
    <mergeCell ref="K107:O107"/>
    <mergeCell ref="C108:I108"/>
    <mergeCell ref="K108:O108"/>
    <mergeCell ref="C109:I109"/>
    <mergeCell ref="K109:O109"/>
    <mergeCell ref="C110:I110"/>
    <mergeCell ref="K110:O110"/>
    <mergeCell ref="C111:I111"/>
    <mergeCell ref="K111:O111"/>
    <mergeCell ref="C112:I112"/>
    <mergeCell ref="K112:O112"/>
    <mergeCell ref="C113:I113"/>
    <mergeCell ref="K113:O113"/>
    <mergeCell ref="C114:I114"/>
    <mergeCell ref="K114:O114"/>
    <mergeCell ref="B115:O115"/>
    <mergeCell ref="A116:P116"/>
    <mergeCell ref="C117:I117"/>
    <mergeCell ref="K117:O117"/>
    <mergeCell ref="C118:I118"/>
    <mergeCell ref="K118:O118"/>
    <mergeCell ref="C119:I119"/>
    <mergeCell ref="K119:O119"/>
    <mergeCell ref="C120:I120"/>
    <mergeCell ref="K120:O120"/>
    <mergeCell ref="C121:I121"/>
    <mergeCell ref="K121:O121"/>
    <mergeCell ref="C122:I122"/>
    <mergeCell ref="K122:O122"/>
    <mergeCell ref="C123:I123"/>
    <mergeCell ref="K123:O123"/>
    <mergeCell ref="C124:I124"/>
    <mergeCell ref="K124:O124"/>
    <mergeCell ref="C125:I125"/>
    <mergeCell ref="K125:O125"/>
    <mergeCell ref="C126:I126"/>
    <mergeCell ref="K126:O126"/>
    <mergeCell ref="C127:I127"/>
    <mergeCell ref="K127:O127"/>
    <mergeCell ref="C128:I128"/>
    <mergeCell ref="K128:O128"/>
    <mergeCell ref="C129:I129"/>
    <mergeCell ref="K129:O129"/>
    <mergeCell ref="C130:I130"/>
    <mergeCell ref="K130:O130"/>
    <mergeCell ref="C131:I131"/>
    <mergeCell ref="K131:O131"/>
    <mergeCell ref="C132:I132"/>
    <mergeCell ref="K132:O132"/>
    <mergeCell ref="C133:I133"/>
    <mergeCell ref="K133:O133"/>
    <mergeCell ref="C134:I134"/>
    <mergeCell ref="K134:O134"/>
    <mergeCell ref="B135:O135"/>
  </mergeCells>
  <phoneticPr fontId="31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L26"/>
  <sheetViews>
    <sheetView workbookViewId="0">
      <selection activeCell="A10" sqref="A10:AI14"/>
    </sheetView>
  </sheetViews>
  <sheetFormatPr defaultRowHeight="26.1" customHeight="1"/>
  <cols>
    <col min="1" max="1" width="3.5" style="161" customWidth="1"/>
    <col min="2" max="2" width="4.25" style="161" customWidth="1"/>
    <col min="3" max="3" width="15.375" style="162" customWidth="1"/>
    <col min="4" max="4" width="11.875" style="163" customWidth="1"/>
    <col min="5" max="5" width="47.375" style="164" customWidth="1"/>
    <col min="6" max="6" width="12.5" style="165" customWidth="1"/>
    <col min="7" max="7" width="13.875" style="166" customWidth="1"/>
    <col min="8" max="8" width="9" style="167" customWidth="1"/>
    <col min="9" max="16384" width="9" style="161" customWidth="1"/>
  </cols>
  <sheetData>
    <row r="1" spans="1:12" ht="26.1" customHeight="1">
      <c r="A1" s="161" t="s">
        <v>148</v>
      </c>
      <c r="B1" s="168" t="s">
        <v>100</v>
      </c>
      <c r="C1" s="172" t="s">
        <v>137</v>
      </c>
      <c r="D1" s="176" t="s">
        <v>131</v>
      </c>
      <c r="E1" s="181" t="s">
        <v>133</v>
      </c>
      <c r="F1" s="186" t="s">
        <v>134</v>
      </c>
      <c r="G1" s="192" t="s">
        <v>136</v>
      </c>
      <c r="H1" s="198"/>
      <c r="I1" s="201"/>
      <c r="J1" s="203"/>
      <c r="K1" s="201"/>
      <c r="L1" s="201"/>
    </row>
    <row r="2" spans="1:12" ht="26.1" customHeight="1">
      <c r="A2" s="161">
        <v>1</v>
      </c>
      <c r="B2" s="169">
        <v>1</v>
      </c>
      <c r="C2" s="173">
        <f ca="1">IF(A2="","",VLOOKUP(A2,内訳,2,FALSE))</f>
        <v>45029</v>
      </c>
      <c r="D2" s="177">
        <f ca="1">IF(A2="","",VLOOKUP(A2,内訳,4,FALSE))</f>
        <v>5000</v>
      </c>
      <c r="E2" s="182" t="str">
        <f ca="1">IF(A2="","",VLOOKUP(A2,内訳,5,FALSE))</f>
        <v>射水市商工会青年部懇談会会費</v>
      </c>
      <c r="F2" s="187" t="s">
        <v>146</v>
      </c>
      <c r="G2" s="193" t="s">
        <v>31</v>
      </c>
      <c r="H2" s="199"/>
      <c r="I2" s="202"/>
      <c r="J2" s="204"/>
      <c r="K2" s="205"/>
      <c r="L2" s="204"/>
    </row>
    <row r="3" spans="1:12" ht="26.1" customHeight="1">
      <c r="B3" s="169">
        <v>2</v>
      </c>
      <c r="C3" s="173" t="str">
        <f ca="1">IF(A3="","",VLOOKUP(A3,内訳,2,FALSE))</f>
        <v/>
      </c>
      <c r="D3" s="177" t="str">
        <f ca="1">IF(A3="","",VLOOKUP(A3,内訳,4,FALSE))</f>
        <v/>
      </c>
      <c r="E3" s="182" t="str">
        <f ca="1">IF(A3="","",VLOOKUP(A3,内訳,5,FALSE))</f>
        <v/>
      </c>
      <c r="F3" s="187" t="s">
        <v>146</v>
      </c>
      <c r="G3" s="193" t="s">
        <v>31</v>
      </c>
      <c r="H3" s="200"/>
      <c r="I3" s="202"/>
      <c r="J3" s="204"/>
      <c r="K3" s="205"/>
      <c r="L3" s="204"/>
    </row>
    <row r="4" spans="1:12" ht="26.1" customHeight="1">
      <c r="B4" s="169">
        <v>3</v>
      </c>
      <c r="C4" s="173" t="str">
        <f ca="1">IF(A4="","",VLOOKUP(A4,内訳,2,FALSE))</f>
        <v/>
      </c>
      <c r="D4" s="177" t="str">
        <f ca="1">IF(A4="","",VLOOKUP(A4,内訳,4,FALSE))</f>
        <v/>
      </c>
      <c r="E4" s="182" t="str">
        <f ca="1">IF(A4="","",VLOOKUP(A4,内訳,5,FALSE))</f>
        <v/>
      </c>
      <c r="F4" s="187" t="s">
        <v>146</v>
      </c>
      <c r="G4" s="193" t="s">
        <v>31</v>
      </c>
      <c r="H4" s="200"/>
      <c r="I4" s="202"/>
      <c r="J4" s="204"/>
      <c r="K4" s="205"/>
      <c r="L4" s="204"/>
    </row>
    <row r="5" spans="1:12" ht="26.1" customHeight="1">
      <c r="B5" s="169"/>
      <c r="C5" s="174"/>
      <c r="D5" s="178">
        <f ca="1">SUM(D2:D4)</f>
        <v>5000</v>
      </c>
      <c r="E5" s="183"/>
      <c r="F5" s="188"/>
      <c r="G5" s="194"/>
    </row>
    <row r="6" spans="1:12" ht="26.1" customHeight="1">
      <c r="B6" s="168" t="s">
        <v>100</v>
      </c>
      <c r="C6" s="172" t="s">
        <v>137</v>
      </c>
      <c r="D6" s="176" t="s">
        <v>131</v>
      </c>
      <c r="E6" s="181" t="s">
        <v>133</v>
      </c>
      <c r="F6" s="186" t="s">
        <v>134</v>
      </c>
      <c r="G6" s="192" t="s">
        <v>136</v>
      </c>
    </row>
    <row r="7" spans="1:12" ht="26.1" customHeight="1">
      <c r="B7" s="170">
        <v>1</v>
      </c>
      <c r="C7" s="173" t="str">
        <f ca="1">IF(A7="","",VLOOKUP(A7,内訳,2,FALSE))</f>
        <v/>
      </c>
      <c r="D7" s="177" t="str">
        <f ca="1">IF(A7="","",VLOOKUP(A7,内訳,4,FALSE))</f>
        <v/>
      </c>
      <c r="E7" s="182" t="str">
        <f ca="1">IF(A7="","",VLOOKUP(A7,内訳,5,FALSE))</f>
        <v/>
      </c>
      <c r="F7" s="189" t="s">
        <v>151</v>
      </c>
      <c r="G7" s="195" t="s">
        <v>39</v>
      </c>
    </row>
    <row r="8" spans="1:12" ht="26.1" customHeight="1">
      <c r="B8" s="171">
        <v>2</v>
      </c>
      <c r="C8" s="173" t="str">
        <f ca="1">IF(A8="","",VLOOKUP(A8,内訳,2,FALSE))</f>
        <v/>
      </c>
      <c r="D8" s="177" t="str">
        <f ca="1">IF(A8="","",VLOOKUP(A8,内訳,4,FALSE))</f>
        <v/>
      </c>
      <c r="E8" s="182" t="str">
        <f ca="1">IF(A8="","",VLOOKUP(A8,内訳,5,FALSE))</f>
        <v/>
      </c>
      <c r="F8" s="189" t="s">
        <v>151</v>
      </c>
      <c r="G8" s="195" t="s">
        <v>39</v>
      </c>
    </row>
    <row r="9" spans="1:12" ht="26.1" customHeight="1">
      <c r="B9" s="169">
        <v>3</v>
      </c>
      <c r="C9" s="173" t="str">
        <f ca="1">IF(A9="","",VLOOKUP(A9,内訳,2,FALSE))</f>
        <v/>
      </c>
      <c r="D9" s="177" t="str">
        <f ca="1">IF(A9="","",VLOOKUP(A9,内訳,4,FALSE))</f>
        <v/>
      </c>
      <c r="E9" s="182" t="str">
        <f ca="1">IF(A9="","",VLOOKUP(A9,内訳,5,FALSE))</f>
        <v/>
      </c>
      <c r="F9" s="189" t="s">
        <v>151</v>
      </c>
      <c r="G9" s="195" t="s">
        <v>39</v>
      </c>
    </row>
    <row r="10" spans="1:12" ht="26.1" customHeight="1">
      <c r="B10" s="169"/>
      <c r="C10" s="173"/>
      <c r="D10" s="179">
        <f ca="1">SUM(D7:D9)</f>
        <v>0</v>
      </c>
      <c r="E10" s="184"/>
      <c r="F10" s="187"/>
      <c r="G10" s="193"/>
    </row>
    <row r="11" spans="1:12" ht="26.1" customHeight="1">
      <c r="B11" s="168" t="s">
        <v>100</v>
      </c>
      <c r="C11" s="172" t="s">
        <v>137</v>
      </c>
      <c r="D11" s="176" t="s">
        <v>131</v>
      </c>
      <c r="E11" s="181" t="s">
        <v>133</v>
      </c>
      <c r="F11" s="186" t="s">
        <v>134</v>
      </c>
      <c r="G11" s="192" t="s">
        <v>136</v>
      </c>
    </row>
    <row r="12" spans="1:12" ht="26.1" customHeight="1">
      <c r="B12" s="169">
        <v>1</v>
      </c>
      <c r="C12" s="173" t="str">
        <f ca="1">IF(A12="","",VLOOKUP(A12,内訳,2,FALSE))</f>
        <v/>
      </c>
      <c r="D12" s="177" t="str">
        <f ca="1">IF(A12="","",VLOOKUP(A12,内訳,4,FALSE))</f>
        <v/>
      </c>
      <c r="E12" s="182" t="str">
        <f ca="1">IF(A12="","",VLOOKUP(A12,内訳,5,FALSE))</f>
        <v/>
      </c>
      <c r="F12" s="189" t="s">
        <v>151</v>
      </c>
      <c r="G12" s="195" t="s">
        <v>40</v>
      </c>
    </row>
    <row r="13" spans="1:12" ht="26.1" customHeight="1">
      <c r="B13" s="169">
        <v>2</v>
      </c>
      <c r="C13" s="173" t="str">
        <f ca="1">IF(A13="","",VLOOKUP(A13,内訳,2,FALSE))</f>
        <v/>
      </c>
      <c r="D13" s="177" t="str">
        <f ca="1">IF(A13="","",VLOOKUP(A13,内訳,4,FALSE))</f>
        <v/>
      </c>
      <c r="E13" s="182" t="str">
        <f ca="1">IF(A13="","",VLOOKUP(A13,内訳,5,FALSE))</f>
        <v/>
      </c>
      <c r="F13" s="189" t="s">
        <v>151</v>
      </c>
      <c r="G13" s="195" t="s">
        <v>40</v>
      </c>
    </row>
    <row r="14" spans="1:12" ht="26.1" customHeight="1">
      <c r="B14" s="169">
        <v>3</v>
      </c>
      <c r="C14" s="173" t="str">
        <f ca="1">IF(A14="","",VLOOKUP(A14,内訳,2,FALSE))</f>
        <v/>
      </c>
      <c r="D14" s="177" t="str">
        <f ca="1">IF(A14="","",VLOOKUP(A14,内訳,4,FALSE))</f>
        <v/>
      </c>
      <c r="E14" s="182" t="str">
        <f ca="1">IF(A14="","",VLOOKUP(A14,内訳,5,FALSE))</f>
        <v/>
      </c>
      <c r="F14" s="189" t="s">
        <v>151</v>
      </c>
      <c r="G14" s="195" t="s">
        <v>40</v>
      </c>
    </row>
    <row r="15" spans="1:12" ht="26.1" customHeight="1">
      <c r="B15" s="169"/>
      <c r="C15" s="174"/>
      <c r="D15" s="178">
        <f ca="1">SUM(D12:D14)</f>
        <v>0</v>
      </c>
      <c r="E15" s="185"/>
      <c r="F15" s="188"/>
      <c r="G15" s="194"/>
    </row>
    <row r="16" spans="1:12" ht="26.1" customHeight="1">
      <c r="B16" s="168" t="s">
        <v>100</v>
      </c>
      <c r="C16" s="172" t="s">
        <v>137</v>
      </c>
      <c r="D16" s="176" t="s">
        <v>131</v>
      </c>
      <c r="E16" s="181" t="s">
        <v>133</v>
      </c>
      <c r="F16" s="186" t="s">
        <v>134</v>
      </c>
      <c r="G16" s="192" t="s">
        <v>136</v>
      </c>
    </row>
    <row r="17" spans="2:7" ht="26.1" customHeight="1">
      <c r="B17" s="170">
        <v>1</v>
      </c>
      <c r="C17" s="173" t="str">
        <f ca="1">IF(A17="","",VLOOKUP(A17,内訳,2,FALSE))</f>
        <v/>
      </c>
      <c r="D17" s="177" t="str">
        <f ca="1">IF(A17="","",VLOOKUP(A17,内訳,4,FALSE))</f>
        <v/>
      </c>
      <c r="E17" s="182" t="str">
        <f ca="1">IF(A17="","",VLOOKUP(A17,内訳,5,FALSE))</f>
        <v/>
      </c>
      <c r="F17" s="190" t="s">
        <v>151</v>
      </c>
      <c r="G17" s="196" t="s">
        <v>45</v>
      </c>
    </row>
    <row r="18" spans="2:7" ht="26.1" customHeight="1">
      <c r="B18" s="171">
        <v>2</v>
      </c>
      <c r="C18" s="173" t="str">
        <f ca="1">IF(A18="","",VLOOKUP(A18,内訳,2,FALSE))</f>
        <v/>
      </c>
      <c r="D18" s="177" t="str">
        <f ca="1">IF(A18="","",VLOOKUP(A18,内訳,4,FALSE))</f>
        <v/>
      </c>
      <c r="E18" s="182" t="str">
        <f ca="1">IF(A18="","",VLOOKUP(A18,内訳,5,FALSE))</f>
        <v/>
      </c>
      <c r="F18" s="190" t="s">
        <v>151</v>
      </c>
      <c r="G18" s="196" t="s">
        <v>45</v>
      </c>
    </row>
    <row r="19" spans="2:7" ht="26.1" customHeight="1">
      <c r="B19" s="169">
        <v>3</v>
      </c>
      <c r="C19" s="173" t="str">
        <f ca="1">IF(A19="","",VLOOKUP(A19,内訳,2,FALSE))</f>
        <v/>
      </c>
      <c r="D19" s="177" t="str">
        <f ca="1">IF(A19="","",VLOOKUP(A19,内訳,4,FALSE))</f>
        <v/>
      </c>
      <c r="E19" s="182" t="str">
        <f ca="1">IF(A19="","",VLOOKUP(A19,内訳,5,FALSE))</f>
        <v/>
      </c>
      <c r="F19" s="189" t="s">
        <v>151</v>
      </c>
      <c r="G19" s="195" t="s">
        <v>45</v>
      </c>
    </row>
    <row r="20" spans="2:7" ht="26.1" customHeight="1">
      <c r="B20" s="169"/>
      <c r="C20" s="173"/>
      <c r="D20" s="179">
        <f ca="1">SUM(D17:D19)</f>
        <v>0</v>
      </c>
      <c r="E20" s="185"/>
      <c r="F20" s="189"/>
      <c r="G20" s="195"/>
    </row>
    <row r="21" spans="2:7" ht="26.1" customHeight="1">
      <c r="B21" s="168" t="s">
        <v>100</v>
      </c>
      <c r="C21" s="172" t="s">
        <v>137</v>
      </c>
      <c r="D21" s="176" t="s">
        <v>131</v>
      </c>
      <c r="E21" s="181" t="s">
        <v>133</v>
      </c>
      <c r="F21" s="186" t="s">
        <v>134</v>
      </c>
      <c r="G21" s="192" t="s">
        <v>136</v>
      </c>
    </row>
    <row r="22" spans="2:7" ht="26.1" customHeight="1">
      <c r="B22" s="170">
        <v>1</v>
      </c>
      <c r="C22" s="173" t="str">
        <f ca="1">IF(A22="","",VLOOKUP(A22,内訳,2,FALSE))</f>
        <v/>
      </c>
      <c r="D22" s="177" t="str">
        <f ca="1">IF(A22="","",VLOOKUP(A22,内訳,4,FALSE))</f>
        <v/>
      </c>
      <c r="E22" s="182" t="str">
        <f ca="1">IF(A22="","",VLOOKUP(A22,内訳,5,FALSE))</f>
        <v/>
      </c>
      <c r="F22" s="191" t="s">
        <v>149</v>
      </c>
      <c r="G22" s="197" t="s">
        <v>135</v>
      </c>
    </row>
    <row r="23" spans="2:7" ht="26.1" customHeight="1">
      <c r="B23" s="169"/>
      <c r="C23" s="173"/>
      <c r="D23" s="179">
        <f ca="1">SUM(D22)</f>
        <v>0</v>
      </c>
      <c r="E23" s="185"/>
      <c r="F23" s="189"/>
      <c r="G23" s="195"/>
    </row>
    <row r="26" spans="2:7" ht="26.1" customHeight="1">
      <c r="C26" s="175" t="s">
        <v>37</v>
      </c>
      <c r="D26" s="180">
        <f ca="1">+D5+D10+D15+D20+D23</f>
        <v>5000</v>
      </c>
    </row>
  </sheetData>
  <phoneticPr fontId="1"/>
  <conditionalFormatting sqref="B19 B2:B4">
    <cfRule type="cellIs" dxfId="2897" priority="102" stopIfTrue="1" operator="equal">
      <formula>"　"</formula>
    </cfRule>
  </conditionalFormatting>
  <conditionalFormatting sqref="F17:F20">
    <cfRule type="cellIs" dxfId="2896" priority="8" stopIfTrue="1" operator="equal">
      <formula>"入金"</formula>
    </cfRule>
  </conditionalFormatting>
  <conditionalFormatting sqref="F23">
    <cfRule type="cellIs" dxfId="2895" priority="4" stopIfTrue="1" operator="equal">
      <formula>"入金"</formula>
    </cfRule>
  </conditionalFormatting>
  <dataValidations count="3">
    <dataValidation type="list" allowBlank="1" showDropDown="0" showInputMessage="1" showErrorMessage="1" sqref="F23 F17:F20 F7:F9 F12:F14">
      <formula1>$AF$2:$AF$4</formula1>
    </dataValidation>
    <dataValidation type="list" allowBlank="1" showDropDown="0" showInputMessage="1" showErrorMessage="1" sqref="G23 G17:G20 G7:G9 G12:G14">
      <formula1>$AG$2:$AG$4</formula1>
    </dataValidation>
    <dataValidation imeMode="hiragana" allowBlank="1" showDropDown="0" showInputMessage="1" showErrorMessage="1" sqref="D2:E4 D17:E19 C22:E22 D7:E9 D12:E14 C1:C21 C23"/>
  </dataValidations>
  <pageMargins left="0.78700000000000003" right="0.78700000000000003" top="0.98399999999999999" bottom="0.98399999999999999" header="0.51200000000000001" footer="0.51200000000000001"/>
  <pageSetup paperSize="9" fitToWidth="1" fitToHeight="1" orientation="portrait" usePrinterDefaults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FF00"/>
    <pageSetUpPr fitToPage="1"/>
  </sheetPr>
  <dimension ref="A1:AF296"/>
  <sheetViews>
    <sheetView view="pageBreakPreview" zoomScaleSheetLayoutView="100" workbookViewId="0">
      <pane xSplit="5" ySplit="1" topLeftCell="O44" activePane="bottomRight" state="frozen"/>
      <selection pane="topRight"/>
      <selection pane="bottomLeft"/>
      <selection pane="bottomRight" activeCell="A10" sqref="A10:AI14"/>
    </sheetView>
  </sheetViews>
  <sheetFormatPr defaultRowHeight="26.1" customHeight="1"/>
  <cols>
    <col min="1" max="1" width="4.25" style="161" bestFit="1" customWidth="1"/>
    <col min="2" max="2" width="15.375" style="162" customWidth="1"/>
    <col min="3" max="3" width="9" style="167" hidden="1" customWidth="1"/>
    <col min="4" max="4" width="11.875" style="164" bestFit="1" customWidth="1"/>
    <col min="5" max="5" width="47.375" style="165" customWidth="1"/>
    <col min="6" max="6" width="12.5" style="161" customWidth="1"/>
    <col min="7" max="7" width="13.875" style="166" customWidth="1"/>
    <col min="8" max="8" width="15.375" style="162" customWidth="1"/>
    <col min="9" max="9" width="5" style="167" customWidth="1"/>
    <col min="10" max="10" width="5.375" style="161" customWidth="1"/>
    <col min="11" max="11" width="3.25" style="161" customWidth="1"/>
    <col min="12" max="12" width="24.375" style="206" customWidth="1"/>
    <col min="13" max="13" width="17.625" style="206" customWidth="1"/>
    <col min="14" max="14" width="5" style="207" customWidth="1"/>
    <col min="15" max="15" width="9.625" style="161" customWidth="1"/>
    <col min="16" max="16" width="6.75" style="208" customWidth="1"/>
    <col min="17" max="17" width="5" style="161" customWidth="1"/>
    <col min="18" max="18" width="18.375" style="206" customWidth="1"/>
    <col min="19" max="19" width="22.25" style="161" customWidth="1"/>
    <col min="20" max="20" width="10.25" style="209" customWidth="1"/>
    <col min="21" max="21" width="8.5" style="161" customWidth="1"/>
    <col min="22" max="22" width="15.375" style="162" bestFit="1" customWidth="1"/>
    <col min="23" max="23" width="7" style="167" customWidth="1"/>
    <col min="24" max="24" width="5.25" style="210" customWidth="1"/>
    <col min="25" max="25" width="6.75" style="167" bestFit="1" customWidth="1"/>
    <col min="26" max="26" width="10.375" style="161" customWidth="1"/>
    <col min="27" max="28" width="9" style="161" customWidth="1"/>
    <col min="29" max="29" width="56.75" style="161" customWidth="1"/>
    <col min="30" max="30" width="9" style="161" customWidth="1"/>
    <col min="31" max="31" width="13.625" style="206" customWidth="1"/>
    <col min="32" max="32" width="15.625" style="206" customWidth="1"/>
    <col min="33" max="16384" width="9" style="161" customWidth="1"/>
  </cols>
  <sheetData>
    <row r="1" spans="1:32" s="211" customFormat="1" ht="26.1" customHeight="1">
      <c r="A1" s="215" t="s">
        <v>100</v>
      </c>
      <c r="B1" s="234" t="s">
        <v>137</v>
      </c>
      <c r="C1" s="264" t="s">
        <v>16</v>
      </c>
      <c r="D1" s="294" t="s">
        <v>46</v>
      </c>
      <c r="E1" s="329" t="s">
        <v>75</v>
      </c>
      <c r="F1" s="215" t="s">
        <v>81</v>
      </c>
      <c r="G1" s="395" t="s">
        <v>86</v>
      </c>
      <c r="H1" s="419" t="s">
        <v>77</v>
      </c>
      <c r="I1" s="215" t="s">
        <v>53</v>
      </c>
      <c r="J1" s="215" t="s">
        <v>84</v>
      </c>
      <c r="K1" s="215" t="s">
        <v>0</v>
      </c>
      <c r="L1" s="466" t="s">
        <v>48</v>
      </c>
      <c r="M1" s="466" t="s">
        <v>54</v>
      </c>
      <c r="N1" s="514" t="s">
        <v>56</v>
      </c>
      <c r="O1" s="215" t="s">
        <v>62</v>
      </c>
      <c r="P1" s="537" t="s">
        <v>58</v>
      </c>
      <c r="Q1" s="562" t="s">
        <v>178</v>
      </c>
      <c r="R1" s="466" t="s">
        <v>60</v>
      </c>
      <c r="S1" s="215" t="s">
        <v>59</v>
      </c>
      <c r="T1" s="624" t="s">
        <v>65</v>
      </c>
      <c r="U1" s="215" t="s">
        <v>71</v>
      </c>
      <c r="V1" s="234" t="s">
        <v>90</v>
      </c>
      <c r="W1" s="215" t="s">
        <v>67</v>
      </c>
      <c r="X1" s="666" t="s">
        <v>128</v>
      </c>
      <c r="Y1" s="695" t="s">
        <v>153</v>
      </c>
      <c r="Z1" s="215"/>
      <c r="AA1" s="709" t="s">
        <v>14</v>
      </c>
      <c r="AB1" s="215" t="s">
        <v>93</v>
      </c>
      <c r="AC1" s="756" t="s">
        <v>152</v>
      </c>
      <c r="AE1" s="466" t="s">
        <v>81</v>
      </c>
      <c r="AF1" s="466" t="s">
        <v>86</v>
      </c>
    </row>
    <row r="2" spans="1:32" s="205" customFormat="1" ht="26.1" customHeight="1">
      <c r="A2" s="169">
        <f t="shared" ref="A2:A26" si="0">ROW()-1</f>
        <v>1</v>
      </c>
      <c r="B2" s="235">
        <v>45029</v>
      </c>
      <c r="C2" s="202"/>
      <c r="D2" s="295">
        <v>5000</v>
      </c>
      <c r="E2" s="330" t="s">
        <v>198</v>
      </c>
      <c r="F2" s="190" t="s">
        <v>146</v>
      </c>
      <c r="G2" s="196" t="s">
        <v>31</v>
      </c>
      <c r="H2" s="235">
        <v>45029</v>
      </c>
      <c r="I2" s="266" t="str">
        <f t="shared" ref="I2:I22" si="1">IF(H2="","",CHOOSE(WEEKDAY(H2,1),"（日）","（月）","（火）","（水）","（木）","（金）","（土）"))</f>
        <v>（木）</v>
      </c>
      <c r="J2" s="435">
        <v>0.75</v>
      </c>
      <c r="K2" s="266" t="s">
        <v>0</v>
      </c>
      <c r="L2" s="467" t="s">
        <v>212</v>
      </c>
      <c r="M2" s="467" t="s">
        <v>16</v>
      </c>
      <c r="N2" s="515"/>
      <c r="O2" s="222"/>
      <c r="P2" s="538">
        <v>5000</v>
      </c>
      <c r="Q2" s="563" t="s">
        <v>118</v>
      </c>
      <c r="R2" s="583" t="s">
        <v>159</v>
      </c>
      <c r="S2" s="590" t="s">
        <v>202</v>
      </c>
      <c r="T2" s="295">
        <v>5000</v>
      </c>
      <c r="U2" s="222" t="s">
        <v>157</v>
      </c>
      <c r="V2" s="235">
        <v>45029</v>
      </c>
      <c r="W2" s="270" t="s">
        <v>157</v>
      </c>
      <c r="X2" s="667" t="s">
        <v>438</v>
      </c>
      <c r="Y2" s="270"/>
      <c r="Z2" s="222"/>
      <c r="AA2" s="710">
        <f>SUM(T2:T10)</f>
        <v>102500</v>
      </c>
      <c r="AB2" s="726">
        <f>T2</f>
        <v>5000</v>
      </c>
      <c r="AC2" s="330" t="s">
        <v>199</v>
      </c>
      <c r="AE2" s="485"/>
      <c r="AF2" s="485"/>
    </row>
    <row r="3" spans="1:32" ht="26.1" customHeight="1">
      <c r="A3" s="169">
        <f t="shared" si="0"/>
        <v>2</v>
      </c>
      <c r="B3" s="173">
        <v>45033</v>
      </c>
      <c r="C3" s="265"/>
      <c r="D3" s="296">
        <v>5500</v>
      </c>
      <c r="E3" s="331" t="s">
        <v>215</v>
      </c>
      <c r="F3" s="189" t="s">
        <v>151</v>
      </c>
      <c r="G3" s="195" t="s">
        <v>45</v>
      </c>
      <c r="H3" s="173">
        <v>45034</v>
      </c>
      <c r="I3" s="267" t="str">
        <f t="shared" si="1"/>
        <v>（火）</v>
      </c>
      <c r="J3" s="436"/>
      <c r="K3" s="267"/>
      <c r="L3" s="468" t="s">
        <v>216</v>
      </c>
      <c r="M3" s="468" t="s">
        <v>16</v>
      </c>
      <c r="N3" s="496"/>
      <c r="O3" s="169"/>
      <c r="P3" s="539"/>
      <c r="Q3" s="564"/>
      <c r="R3" s="584"/>
      <c r="S3" s="585"/>
      <c r="T3" s="296">
        <v>5500</v>
      </c>
      <c r="U3" s="169" t="s">
        <v>217</v>
      </c>
      <c r="V3" s="173">
        <v>45054</v>
      </c>
      <c r="W3" s="267" t="s">
        <v>217</v>
      </c>
      <c r="X3" s="667" t="s">
        <v>438</v>
      </c>
      <c r="Y3" s="267"/>
      <c r="Z3" s="169"/>
      <c r="AA3" s="711"/>
      <c r="AB3" s="727">
        <f t="shared" ref="AB3:AB26" si="2">AB2+T3</f>
        <v>10500</v>
      </c>
      <c r="AC3" s="331" t="s">
        <v>201</v>
      </c>
    </row>
    <row r="4" spans="1:32" ht="26.1" customHeight="1">
      <c r="A4" s="169">
        <f t="shared" si="0"/>
        <v>3</v>
      </c>
      <c r="B4" s="173">
        <v>45036</v>
      </c>
      <c r="C4" s="265"/>
      <c r="D4" s="296">
        <v>11000</v>
      </c>
      <c r="E4" s="331" t="s">
        <v>117</v>
      </c>
      <c r="F4" s="189" t="s">
        <v>151</v>
      </c>
      <c r="G4" s="195" t="s">
        <v>45</v>
      </c>
      <c r="H4" s="173">
        <v>45036</v>
      </c>
      <c r="I4" s="267" t="str">
        <f t="shared" si="1"/>
        <v>（木）</v>
      </c>
      <c r="J4" s="436"/>
      <c r="K4" s="267"/>
      <c r="L4" s="468" t="s">
        <v>237</v>
      </c>
      <c r="M4" s="468" t="s">
        <v>16</v>
      </c>
      <c r="N4" s="496"/>
      <c r="O4" s="169"/>
      <c r="P4" s="539"/>
      <c r="Q4" s="169"/>
      <c r="R4" s="468"/>
      <c r="S4" s="169"/>
      <c r="T4" s="296">
        <v>11000</v>
      </c>
      <c r="U4" s="169" t="s">
        <v>241</v>
      </c>
      <c r="V4" s="173">
        <v>45082</v>
      </c>
      <c r="W4" s="427" t="s">
        <v>241</v>
      </c>
      <c r="X4" s="667" t="s">
        <v>438</v>
      </c>
      <c r="Y4" s="267"/>
      <c r="Z4" s="169"/>
      <c r="AA4" s="711"/>
      <c r="AB4" s="727">
        <f t="shared" si="2"/>
        <v>21500</v>
      </c>
      <c r="AC4" s="331" t="s">
        <v>258</v>
      </c>
    </row>
    <row r="5" spans="1:32" ht="26.1" customHeight="1">
      <c r="A5" s="169">
        <f t="shared" si="0"/>
        <v>4</v>
      </c>
      <c r="B5" s="236">
        <v>45036</v>
      </c>
      <c r="D5" s="297">
        <v>5000</v>
      </c>
      <c r="E5" s="332" t="s">
        <v>221</v>
      </c>
      <c r="F5" s="367" t="s">
        <v>146</v>
      </c>
      <c r="G5" s="396" t="s">
        <v>31</v>
      </c>
      <c r="H5" s="236">
        <v>45039</v>
      </c>
      <c r="I5" s="275" t="str">
        <f t="shared" si="1"/>
        <v>（日）</v>
      </c>
      <c r="J5" s="437">
        <v>0.75</v>
      </c>
      <c r="K5" s="275" t="s">
        <v>0</v>
      </c>
      <c r="L5" s="469" t="s">
        <v>224</v>
      </c>
      <c r="M5" s="469" t="s">
        <v>63</v>
      </c>
      <c r="N5" s="516"/>
      <c r="O5" s="221"/>
      <c r="P5" s="540">
        <v>5000</v>
      </c>
      <c r="Q5" s="565" t="s">
        <v>118</v>
      </c>
      <c r="R5" s="221" t="s">
        <v>226</v>
      </c>
      <c r="S5" s="606" t="s">
        <v>227</v>
      </c>
      <c r="T5" s="297">
        <v>5000</v>
      </c>
      <c r="U5" s="221" t="s">
        <v>157</v>
      </c>
      <c r="V5" s="236">
        <v>45039</v>
      </c>
      <c r="W5" s="270" t="s">
        <v>157</v>
      </c>
      <c r="X5" s="667" t="s">
        <v>438</v>
      </c>
      <c r="Y5" s="270" t="s">
        <v>177</v>
      </c>
      <c r="Z5" s="221"/>
      <c r="AA5" s="351"/>
      <c r="AB5" s="727">
        <f t="shared" si="2"/>
        <v>26500</v>
      </c>
      <c r="AC5" s="332" t="s">
        <v>221</v>
      </c>
    </row>
    <row r="6" spans="1:32" s="205" customFormat="1" ht="26.1" customHeight="1">
      <c r="A6" s="216">
        <f t="shared" si="0"/>
        <v>5</v>
      </c>
      <c r="B6" s="236">
        <v>45042</v>
      </c>
      <c r="C6" s="202"/>
      <c r="D6" s="296">
        <v>20000</v>
      </c>
      <c r="E6" s="333" t="s">
        <v>230</v>
      </c>
      <c r="F6" s="367" t="s">
        <v>146</v>
      </c>
      <c r="G6" s="396" t="s">
        <v>31</v>
      </c>
      <c r="H6" s="236">
        <v>45044</v>
      </c>
      <c r="I6" s="275" t="str">
        <f t="shared" si="1"/>
        <v>（金）</v>
      </c>
      <c r="J6" s="437">
        <v>0.75</v>
      </c>
      <c r="K6" s="275" t="s">
        <v>0</v>
      </c>
      <c r="L6" s="468" t="s">
        <v>234</v>
      </c>
      <c r="M6" s="468" t="s">
        <v>236</v>
      </c>
      <c r="N6" s="496"/>
      <c r="O6" s="169"/>
      <c r="P6" s="539">
        <v>20000</v>
      </c>
      <c r="Q6" s="565" t="s">
        <v>118</v>
      </c>
      <c r="R6" s="585"/>
      <c r="S6" s="584"/>
      <c r="T6" s="296">
        <v>20000</v>
      </c>
      <c r="U6" s="221" t="s">
        <v>157</v>
      </c>
      <c r="V6" s="236">
        <v>45044</v>
      </c>
      <c r="W6" s="267" t="s">
        <v>157</v>
      </c>
      <c r="X6" s="667" t="s">
        <v>438</v>
      </c>
      <c r="Y6" s="270" t="s">
        <v>177</v>
      </c>
      <c r="Z6" s="584"/>
      <c r="AA6" s="712"/>
      <c r="AB6" s="727">
        <f t="shared" si="2"/>
        <v>46500</v>
      </c>
      <c r="AC6" s="333" t="s">
        <v>230</v>
      </c>
      <c r="AE6" s="495"/>
      <c r="AF6" s="485"/>
    </row>
    <row r="7" spans="1:32" s="205" customFormat="1" ht="25.5" customHeight="1">
      <c r="A7" s="169">
        <f t="shared" si="0"/>
        <v>6</v>
      </c>
      <c r="B7" s="236">
        <v>45042</v>
      </c>
      <c r="C7" s="202"/>
      <c r="D7" s="298">
        <v>11000</v>
      </c>
      <c r="E7" s="331" t="s">
        <v>220</v>
      </c>
      <c r="F7" s="189" t="s">
        <v>151</v>
      </c>
      <c r="G7" s="195" t="s">
        <v>45</v>
      </c>
      <c r="H7" s="236">
        <v>45045</v>
      </c>
      <c r="I7" s="267" t="str">
        <f t="shared" si="1"/>
        <v>（土）</v>
      </c>
      <c r="J7" s="436"/>
      <c r="K7" s="267"/>
      <c r="L7" s="468" t="s">
        <v>237</v>
      </c>
      <c r="M7" s="468" t="s">
        <v>236</v>
      </c>
      <c r="N7" s="496"/>
      <c r="O7" s="169"/>
      <c r="P7" s="539"/>
      <c r="Q7" s="169"/>
      <c r="R7" s="468"/>
      <c r="S7" s="169"/>
      <c r="T7" s="296">
        <v>11000</v>
      </c>
      <c r="U7" s="169" t="s">
        <v>241</v>
      </c>
      <c r="V7" s="173">
        <v>45103</v>
      </c>
      <c r="W7" s="275" t="s">
        <v>241</v>
      </c>
      <c r="X7" s="667" t="s">
        <v>438</v>
      </c>
      <c r="Y7" s="267"/>
      <c r="Z7" s="169"/>
      <c r="AA7" s="351"/>
      <c r="AB7" s="727">
        <f t="shared" si="2"/>
        <v>57500</v>
      </c>
      <c r="AC7" s="331" t="s">
        <v>242</v>
      </c>
      <c r="AE7" s="485"/>
      <c r="AF7" s="485"/>
    </row>
    <row r="8" spans="1:32" s="205" customFormat="1" ht="25.5" customHeight="1">
      <c r="A8" s="169">
        <f t="shared" si="0"/>
        <v>7</v>
      </c>
      <c r="B8" s="236">
        <v>45042</v>
      </c>
      <c r="C8" s="202"/>
      <c r="D8" s="298">
        <v>20000</v>
      </c>
      <c r="E8" s="334" t="s">
        <v>235</v>
      </c>
      <c r="F8" s="189" t="s">
        <v>146</v>
      </c>
      <c r="G8" s="195" t="s">
        <v>31</v>
      </c>
      <c r="H8" s="236">
        <v>45045</v>
      </c>
      <c r="I8" s="275" t="str">
        <f t="shared" si="1"/>
        <v>（土）</v>
      </c>
      <c r="J8" s="437">
        <v>0.6875</v>
      </c>
      <c r="K8" s="275" t="s">
        <v>0</v>
      </c>
      <c r="L8" s="469" t="s">
        <v>162</v>
      </c>
      <c r="M8" s="468" t="s">
        <v>236</v>
      </c>
      <c r="N8" s="516"/>
      <c r="O8" s="221"/>
      <c r="P8" s="540">
        <v>20000</v>
      </c>
      <c r="Q8" s="565" t="s">
        <v>118</v>
      </c>
      <c r="R8" s="469"/>
      <c r="S8" s="221"/>
      <c r="T8" s="298">
        <v>20000</v>
      </c>
      <c r="U8" s="221" t="s">
        <v>157</v>
      </c>
      <c r="V8" s="236">
        <v>45045</v>
      </c>
      <c r="W8" s="275" t="s">
        <v>157</v>
      </c>
      <c r="X8" s="667" t="s">
        <v>438</v>
      </c>
      <c r="Y8" s="275"/>
      <c r="Z8" s="221"/>
      <c r="AA8" s="351"/>
      <c r="AB8" s="727">
        <f t="shared" si="2"/>
        <v>77500</v>
      </c>
      <c r="AC8" s="334" t="s">
        <v>235</v>
      </c>
      <c r="AE8" s="495"/>
      <c r="AF8" s="495"/>
    </row>
    <row r="9" spans="1:32" ht="26.1" customHeight="1">
      <c r="A9" s="217">
        <f t="shared" si="0"/>
        <v>8</v>
      </c>
      <c r="B9" s="173">
        <v>45045</v>
      </c>
      <c r="C9" s="266"/>
      <c r="D9" s="299">
        <v>5000</v>
      </c>
      <c r="E9" s="330" t="s">
        <v>248</v>
      </c>
      <c r="F9" s="189" t="s">
        <v>151</v>
      </c>
      <c r="G9" s="195" t="s">
        <v>45</v>
      </c>
      <c r="H9" s="173">
        <v>45045</v>
      </c>
      <c r="I9" s="267" t="str">
        <f t="shared" si="1"/>
        <v>（土）</v>
      </c>
      <c r="J9" s="436"/>
      <c r="K9" s="267"/>
      <c r="L9" s="470"/>
      <c r="M9" s="470"/>
      <c r="N9" s="497"/>
      <c r="O9" s="217"/>
      <c r="P9" s="541"/>
      <c r="Q9" s="563"/>
      <c r="R9" s="217" t="s">
        <v>186</v>
      </c>
      <c r="S9" s="217" t="s">
        <v>249</v>
      </c>
      <c r="T9" s="299">
        <v>5000</v>
      </c>
      <c r="U9" s="169" t="s">
        <v>241</v>
      </c>
      <c r="V9" s="173">
        <v>45071</v>
      </c>
      <c r="W9" s="293" t="s">
        <v>241</v>
      </c>
      <c r="X9" s="667" t="s">
        <v>438</v>
      </c>
      <c r="Y9" s="266"/>
      <c r="Z9" s="229"/>
      <c r="AA9" s="711"/>
      <c r="AB9" s="728">
        <f t="shared" si="2"/>
        <v>82500</v>
      </c>
      <c r="AC9" s="330" t="s">
        <v>248</v>
      </c>
    </row>
    <row r="10" spans="1:32" ht="26.1" customHeight="1">
      <c r="A10" s="169">
        <f t="shared" si="0"/>
        <v>9</v>
      </c>
      <c r="B10" s="236">
        <v>45042</v>
      </c>
      <c r="C10" s="267"/>
      <c r="D10" s="296">
        <v>20000</v>
      </c>
      <c r="E10" s="331" t="s">
        <v>232</v>
      </c>
      <c r="F10" s="367" t="s">
        <v>146</v>
      </c>
      <c r="G10" s="396" t="s">
        <v>31</v>
      </c>
      <c r="H10" s="236">
        <v>45046</v>
      </c>
      <c r="I10" s="275" t="str">
        <f t="shared" si="1"/>
        <v>（日）</v>
      </c>
      <c r="J10" s="437">
        <v>0.79166666666666696</v>
      </c>
      <c r="K10" s="275" t="s">
        <v>0</v>
      </c>
      <c r="L10" s="468" t="s">
        <v>172</v>
      </c>
      <c r="M10" s="468" t="s">
        <v>236</v>
      </c>
      <c r="N10" s="496"/>
      <c r="O10" s="169"/>
      <c r="P10" s="539">
        <v>20000</v>
      </c>
      <c r="Q10" s="565" t="s">
        <v>118</v>
      </c>
      <c r="R10" s="584"/>
      <c r="S10" s="585"/>
      <c r="T10" s="296">
        <v>20000</v>
      </c>
      <c r="U10" s="221" t="s">
        <v>157</v>
      </c>
      <c r="V10" s="236">
        <v>45046</v>
      </c>
      <c r="W10" s="267" t="s">
        <v>157</v>
      </c>
      <c r="X10" s="667" t="s">
        <v>438</v>
      </c>
      <c r="Y10" s="267" t="s">
        <v>177</v>
      </c>
      <c r="Z10" s="169"/>
      <c r="AA10" s="711"/>
      <c r="AB10" s="727">
        <f t="shared" si="2"/>
        <v>102500</v>
      </c>
      <c r="AC10" s="336" t="s">
        <v>41</v>
      </c>
    </row>
    <row r="11" spans="1:32" ht="26.1" customHeight="1">
      <c r="A11" s="218">
        <f t="shared" si="0"/>
        <v>10</v>
      </c>
      <c r="B11" s="237">
        <v>45042</v>
      </c>
      <c r="C11" s="268"/>
      <c r="D11" s="300">
        <v>10000</v>
      </c>
      <c r="E11" s="335" t="s">
        <v>223</v>
      </c>
      <c r="F11" s="368" t="s">
        <v>146</v>
      </c>
      <c r="G11" s="397" t="s">
        <v>31</v>
      </c>
      <c r="H11" s="237">
        <v>45051</v>
      </c>
      <c r="I11" s="424" t="str">
        <f t="shared" si="1"/>
        <v>（金）</v>
      </c>
      <c r="J11" s="438">
        <v>0.77083333333333337</v>
      </c>
      <c r="K11" s="424" t="s">
        <v>0</v>
      </c>
      <c r="L11" s="471" t="s">
        <v>243</v>
      </c>
      <c r="M11" s="471" t="s">
        <v>16</v>
      </c>
      <c r="N11" s="498"/>
      <c r="O11" s="218"/>
      <c r="P11" s="542">
        <v>10000</v>
      </c>
      <c r="Q11" s="566" t="s">
        <v>118</v>
      </c>
      <c r="R11" s="473"/>
      <c r="S11" s="219" t="s">
        <v>245</v>
      </c>
      <c r="T11" s="300">
        <v>10000</v>
      </c>
      <c r="U11" s="218" t="s">
        <v>157</v>
      </c>
      <c r="V11" s="237">
        <v>45051</v>
      </c>
      <c r="W11" s="656" t="s">
        <v>157</v>
      </c>
      <c r="X11" s="668" t="s">
        <v>439</v>
      </c>
      <c r="Y11" s="696" t="s">
        <v>177</v>
      </c>
      <c r="Z11" s="218"/>
      <c r="AA11" s="710">
        <f>SUM(T11:T16)</f>
        <v>61000</v>
      </c>
      <c r="AB11" s="729">
        <f t="shared" si="2"/>
        <v>112500</v>
      </c>
      <c r="AC11" s="335" t="s">
        <v>223</v>
      </c>
    </row>
    <row r="12" spans="1:32" s="212" customFormat="1" ht="26.1" customHeight="1">
      <c r="A12" s="169">
        <f t="shared" si="0"/>
        <v>11</v>
      </c>
      <c r="B12" s="236">
        <v>45062</v>
      </c>
      <c r="C12" s="266"/>
      <c r="D12" s="296">
        <v>11000</v>
      </c>
      <c r="E12" s="336" t="s">
        <v>105</v>
      </c>
      <c r="F12" s="189" t="s">
        <v>151</v>
      </c>
      <c r="G12" s="195" t="s">
        <v>45</v>
      </c>
      <c r="H12" s="236">
        <v>45065</v>
      </c>
      <c r="I12" s="266" t="str">
        <f t="shared" si="1"/>
        <v>（金）</v>
      </c>
      <c r="J12" s="436"/>
      <c r="K12" s="267"/>
      <c r="L12" s="468" t="s">
        <v>257</v>
      </c>
      <c r="M12" s="468"/>
      <c r="N12" s="496"/>
      <c r="O12" s="169"/>
      <c r="P12" s="539">
        <v>11000</v>
      </c>
      <c r="Q12" s="564" t="s">
        <v>118</v>
      </c>
      <c r="R12" s="584" t="s">
        <v>155</v>
      </c>
      <c r="S12" s="585" t="s">
        <v>123</v>
      </c>
      <c r="T12" s="296">
        <v>11000</v>
      </c>
      <c r="U12" s="169" t="s">
        <v>241</v>
      </c>
      <c r="V12" s="236">
        <v>45103</v>
      </c>
      <c r="W12" s="657" t="s">
        <v>241</v>
      </c>
      <c r="X12" s="669" t="s">
        <v>439</v>
      </c>
      <c r="Y12" s="283"/>
      <c r="Z12" s="169"/>
      <c r="AA12" s="711"/>
      <c r="AB12" s="727">
        <f t="shared" si="2"/>
        <v>123500</v>
      </c>
      <c r="AC12" s="336" t="s">
        <v>105</v>
      </c>
      <c r="AE12" s="770"/>
      <c r="AF12" s="770"/>
    </row>
    <row r="13" spans="1:32" ht="27" customHeight="1">
      <c r="A13" s="169">
        <f t="shared" si="0"/>
        <v>12</v>
      </c>
      <c r="B13" s="173">
        <v>45063</v>
      </c>
      <c r="C13" s="202"/>
      <c r="D13" s="296">
        <v>5000</v>
      </c>
      <c r="E13" s="331" t="s">
        <v>1</v>
      </c>
      <c r="F13" s="189" t="s">
        <v>151</v>
      </c>
      <c r="G13" s="196" t="s">
        <v>40</v>
      </c>
      <c r="H13" s="173">
        <v>45071</v>
      </c>
      <c r="I13" s="267" t="str">
        <f t="shared" si="1"/>
        <v>（木）</v>
      </c>
      <c r="J13" s="436"/>
      <c r="K13" s="267"/>
      <c r="L13" s="468" t="s">
        <v>250</v>
      </c>
      <c r="M13" s="468" t="s">
        <v>32</v>
      </c>
      <c r="N13" s="496"/>
      <c r="O13" s="169"/>
      <c r="P13" s="539"/>
      <c r="Q13" s="564"/>
      <c r="R13" s="468"/>
      <c r="S13" s="169"/>
      <c r="T13" s="296">
        <v>5000</v>
      </c>
      <c r="U13" s="169" t="s">
        <v>157</v>
      </c>
      <c r="V13" s="173">
        <v>45071</v>
      </c>
      <c r="W13" s="658" t="s">
        <v>157</v>
      </c>
      <c r="X13" s="669" t="s">
        <v>439</v>
      </c>
      <c r="Y13" s="283"/>
      <c r="Z13" s="169"/>
      <c r="AA13" s="711"/>
      <c r="AB13" s="727">
        <f t="shared" si="2"/>
        <v>128500</v>
      </c>
      <c r="AC13" s="331" t="s">
        <v>6</v>
      </c>
    </row>
    <row r="14" spans="1:32" s="212" customFormat="1" ht="26.1" customHeight="1">
      <c r="A14" s="217">
        <f t="shared" si="0"/>
        <v>13</v>
      </c>
      <c r="B14" s="238">
        <v>45064</v>
      </c>
      <c r="C14" s="266"/>
      <c r="D14" s="299">
        <v>11000</v>
      </c>
      <c r="E14" s="330" t="s">
        <v>252</v>
      </c>
      <c r="F14" s="190" t="s">
        <v>151</v>
      </c>
      <c r="G14" s="196" t="s">
        <v>40</v>
      </c>
      <c r="H14" s="238">
        <v>45073</v>
      </c>
      <c r="I14" s="266" t="str">
        <f t="shared" si="1"/>
        <v>（土）</v>
      </c>
      <c r="J14" s="435"/>
      <c r="K14" s="266"/>
      <c r="L14" s="470" t="s">
        <v>254</v>
      </c>
      <c r="M14" s="470"/>
      <c r="N14" s="497"/>
      <c r="O14" s="217"/>
      <c r="P14" s="541"/>
      <c r="Q14" s="563"/>
      <c r="R14" s="586"/>
      <c r="S14" s="607" t="s">
        <v>123</v>
      </c>
      <c r="T14" s="299">
        <v>11000</v>
      </c>
      <c r="U14" s="217" t="s">
        <v>241</v>
      </c>
      <c r="V14" s="253">
        <v>45103</v>
      </c>
      <c r="W14" s="659" t="s">
        <v>241</v>
      </c>
      <c r="X14" s="669" t="s">
        <v>253</v>
      </c>
      <c r="Y14" s="697"/>
      <c r="Z14" s="347"/>
      <c r="AA14" s="711"/>
      <c r="AB14" s="728">
        <f t="shared" si="2"/>
        <v>139500</v>
      </c>
      <c r="AC14" s="330" t="s">
        <v>252</v>
      </c>
      <c r="AE14" s="770"/>
      <c r="AF14" s="770"/>
    </row>
    <row r="15" spans="1:32" ht="26.1" customHeight="1">
      <c r="A15" s="217">
        <f t="shared" si="0"/>
        <v>14</v>
      </c>
      <c r="B15" s="238">
        <v>45072</v>
      </c>
      <c r="C15" s="266"/>
      <c r="D15" s="299">
        <v>14000</v>
      </c>
      <c r="E15" s="330" t="s">
        <v>259</v>
      </c>
      <c r="F15" s="190" t="s">
        <v>146</v>
      </c>
      <c r="G15" s="196" t="s">
        <v>31</v>
      </c>
      <c r="H15" s="238">
        <v>45076</v>
      </c>
      <c r="I15" s="266" t="str">
        <f t="shared" si="1"/>
        <v>（火）</v>
      </c>
      <c r="J15" s="435"/>
      <c r="K15" s="266"/>
      <c r="L15" s="470" t="s">
        <v>174</v>
      </c>
      <c r="M15" s="470" t="s">
        <v>236</v>
      </c>
      <c r="N15" s="497"/>
      <c r="O15" s="217"/>
      <c r="P15" s="541">
        <v>14000</v>
      </c>
      <c r="Q15" s="563" t="s">
        <v>118</v>
      </c>
      <c r="R15" s="470"/>
      <c r="S15" s="217"/>
      <c r="T15" s="299">
        <v>14000</v>
      </c>
      <c r="U15" s="217" t="s">
        <v>157</v>
      </c>
      <c r="V15" s="238">
        <v>45076</v>
      </c>
      <c r="W15" s="659" t="s">
        <v>157</v>
      </c>
      <c r="X15" s="669" t="s">
        <v>439</v>
      </c>
      <c r="Y15" s="283" t="s">
        <v>177</v>
      </c>
      <c r="Z15" s="347"/>
      <c r="AA15" s="351"/>
      <c r="AB15" s="728">
        <f t="shared" si="2"/>
        <v>153500</v>
      </c>
      <c r="AC15" s="330" t="s">
        <v>259</v>
      </c>
    </row>
    <row r="16" spans="1:32" ht="26.1" customHeight="1">
      <c r="A16" s="217">
        <f t="shared" si="0"/>
        <v>15</v>
      </c>
      <c r="B16" s="238">
        <v>45076</v>
      </c>
      <c r="C16" s="202"/>
      <c r="D16" s="296">
        <v>10000</v>
      </c>
      <c r="E16" s="331" t="s">
        <v>218</v>
      </c>
      <c r="F16" s="189" t="s">
        <v>151</v>
      </c>
      <c r="G16" s="195" t="s">
        <v>39</v>
      </c>
      <c r="H16" s="173">
        <v>45077</v>
      </c>
      <c r="I16" s="266" t="str">
        <f t="shared" si="1"/>
        <v>（水）</v>
      </c>
      <c r="J16" s="436">
        <v>0.79166666666666663</v>
      </c>
      <c r="K16" s="267" t="s">
        <v>0</v>
      </c>
      <c r="L16" s="468" t="s">
        <v>279</v>
      </c>
      <c r="M16" s="468" t="s">
        <v>16</v>
      </c>
      <c r="N16" s="496"/>
      <c r="O16" s="169"/>
      <c r="P16" s="539">
        <v>10000</v>
      </c>
      <c r="Q16" s="564" t="s">
        <v>118</v>
      </c>
      <c r="R16" s="586" t="s">
        <v>285</v>
      </c>
      <c r="S16" s="607" t="s">
        <v>286</v>
      </c>
      <c r="T16" s="296">
        <v>10000</v>
      </c>
      <c r="U16" s="169" t="s">
        <v>157</v>
      </c>
      <c r="V16" s="173">
        <v>45077</v>
      </c>
      <c r="W16" s="658" t="s">
        <v>157</v>
      </c>
      <c r="X16" s="670" t="s">
        <v>439</v>
      </c>
      <c r="Y16" s="285"/>
      <c r="Z16" s="169"/>
      <c r="AA16" s="711"/>
      <c r="AB16" s="727">
        <f t="shared" si="2"/>
        <v>163500</v>
      </c>
      <c r="AC16" s="331" t="s">
        <v>282</v>
      </c>
    </row>
    <row r="17" spans="1:32" ht="26.1" customHeight="1">
      <c r="A17" s="219">
        <f t="shared" si="0"/>
        <v>16</v>
      </c>
      <c r="B17" s="237">
        <v>45072</v>
      </c>
      <c r="C17" s="269"/>
      <c r="D17" s="300">
        <v>10000</v>
      </c>
      <c r="E17" s="335" t="s">
        <v>261</v>
      </c>
      <c r="F17" s="369" t="s">
        <v>146</v>
      </c>
      <c r="G17" s="398" t="s">
        <v>31</v>
      </c>
      <c r="H17" s="237">
        <v>45078</v>
      </c>
      <c r="I17" s="424" t="str">
        <f t="shared" si="1"/>
        <v>（木）</v>
      </c>
      <c r="J17" s="438"/>
      <c r="K17" s="424"/>
      <c r="L17" s="471" t="s">
        <v>265</v>
      </c>
      <c r="M17" s="471" t="s">
        <v>16</v>
      </c>
      <c r="N17" s="498"/>
      <c r="O17" s="218"/>
      <c r="P17" s="542">
        <v>10000</v>
      </c>
      <c r="Q17" s="566" t="s">
        <v>118</v>
      </c>
      <c r="R17" s="587"/>
      <c r="S17" s="608"/>
      <c r="T17" s="300">
        <v>10000</v>
      </c>
      <c r="U17" s="218" t="s">
        <v>157</v>
      </c>
      <c r="V17" s="237">
        <v>45078</v>
      </c>
      <c r="W17" s="656" t="s">
        <v>157</v>
      </c>
      <c r="X17" s="668" t="s">
        <v>441</v>
      </c>
      <c r="Y17" s="696"/>
      <c r="Z17" s="218"/>
      <c r="AA17" s="710">
        <f>SUM(T17:T26)</f>
        <v>219361</v>
      </c>
      <c r="AB17" s="729">
        <f t="shared" si="2"/>
        <v>173500</v>
      </c>
      <c r="AC17" s="335" t="s">
        <v>266</v>
      </c>
    </row>
    <row r="18" spans="1:32" ht="26.1" customHeight="1">
      <c r="A18" s="169">
        <f t="shared" si="0"/>
        <v>17</v>
      </c>
      <c r="B18" s="173">
        <v>45072</v>
      </c>
      <c r="C18" s="270"/>
      <c r="D18" s="296">
        <v>10000</v>
      </c>
      <c r="E18" s="331" t="s">
        <v>276</v>
      </c>
      <c r="F18" s="190" t="s">
        <v>146</v>
      </c>
      <c r="G18" s="196" t="s">
        <v>31</v>
      </c>
      <c r="H18" s="174">
        <v>45081</v>
      </c>
      <c r="I18" s="267" t="str">
        <f t="shared" si="1"/>
        <v>（日）</v>
      </c>
      <c r="J18" s="439"/>
      <c r="K18" s="270"/>
      <c r="L18" s="468" t="s">
        <v>212</v>
      </c>
      <c r="M18" s="468" t="s">
        <v>16</v>
      </c>
      <c r="N18" s="515"/>
      <c r="O18" s="222"/>
      <c r="P18" s="538">
        <v>10000</v>
      </c>
      <c r="Q18" s="564" t="s">
        <v>118</v>
      </c>
      <c r="R18" s="584"/>
      <c r="S18" s="585"/>
      <c r="T18" s="625">
        <v>10000</v>
      </c>
      <c r="U18" s="221" t="s">
        <v>157</v>
      </c>
      <c r="V18" s="253">
        <v>45081</v>
      </c>
      <c r="W18" s="658" t="s">
        <v>157</v>
      </c>
      <c r="X18" s="669" t="s">
        <v>441</v>
      </c>
      <c r="Y18" s="697"/>
      <c r="Z18" s="351"/>
      <c r="AA18" s="711"/>
      <c r="AB18" s="727">
        <f t="shared" si="2"/>
        <v>183500</v>
      </c>
      <c r="AC18" s="331" t="s">
        <v>267</v>
      </c>
    </row>
    <row r="19" spans="1:32" s="205" customFormat="1" ht="26.1" customHeight="1">
      <c r="A19" s="169">
        <f t="shared" si="0"/>
        <v>18</v>
      </c>
      <c r="B19" s="174">
        <v>45075</v>
      </c>
      <c r="C19" s="267"/>
      <c r="D19" s="296">
        <v>5000</v>
      </c>
      <c r="E19" s="331" t="s">
        <v>278</v>
      </c>
      <c r="F19" s="189" t="s">
        <v>151</v>
      </c>
      <c r="G19" s="196" t="s">
        <v>40</v>
      </c>
      <c r="H19" s="174">
        <v>45081</v>
      </c>
      <c r="I19" s="266" t="str">
        <f t="shared" si="1"/>
        <v>（日）</v>
      </c>
      <c r="J19" s="436">
        <v>0.55555555555555558</v>
      </c>
      <c r="K19" s="267" t="s">
        <v>0</v>
      </c>
      <c r="L19" s="468" t="s">
        <v>250</v>
      </c>
      <c r="M19" s="468" t="s">
        <v>32</v>
      </c>
      <c r="N19" s="496"/>
      <c r="O19" s="169"/>
      <c r="P19" s="539"/>
      <c r="Q19" s="564"/>
      <c r="R19" s="584"/>
      <c r="S19" s="585"/>
      <c r="T19" s="296">
        <v>5000</v>
      </c>
      <c r="U19" s="221" t="s">
        <v>157</v>
      </c>
      <c r="V19" s="174">
        <v>45081</v>
      </c>
      <c r="W19" s="658" t="s">
        <v>157</v>
      </c>
      <c r="X19" s="669" t="s">
        <v>441</v>
      </c>
      <c r="Y19" s="283" t="s">
        <v>177</v>
      </c>
      <c r="Z19" s="702"/>
      <c r="AA19" s="711"/>
      <c r="AB19" s="727">
        <f t="shared" si="2"/>
        <v>188500</v>
      </c>
      <c r="AC19" s="331" t="s">
        <v>278</v>
      </c>
      <c r="AE19" s="495"/>
      <c r="AF19" s="495"/>
    </row>
    <row r="20" spans="1:32" s="205" customFormat="1" ht="26.1" customHeight="1">
      <c r="A20" s="169">
        <f t="shared" si="0"/>
        <v>19</v>
      </c>
      <c r="B20" s="173">
        <v>45072</v>
      </c>
      <c r="C20" s="270"/>
      <c r="D20" s="296">
        <v>30000</v>
      </c>
      <c r="E20" s="331" t="s">
        <v>273</v>
      </c>
      <c r="F20" s="190" t="s">
        <v>146</v>
      </c>
      <c r="G20" s="196" t="s">
        <v>31</v>
      </c>
      <c r="H20" s="174">
        <v>45083</v>
      </c>
      <c r="I20" s="267" t="str">
        <f t="shared" si="1"/>
        <v>（火）</v>
      </c>
      <c r="J20" s="436"/>
      <c r="K20" s="267"/>
      <c r="L20" s="468" t="s">
        <v>275</v>
      </c>
      <c r="M20" s="468" t="s">
        <v>16</v>
      </c>
      <c r="N20" s="496"/>
      <c r="O20" s="169"/>
      <c r="P20" s="539">
        <v>30000</v>
      </c>
      <c r="Q20" s="564" t="s">
        <v>118</v>
      </c>
      <c r="R20" s="584"/>
      <c r="S20" s="585"/>
      <c r="T20" s="296">
        <v>30000</v>
      </c>
      <c r="U20" s="221" t="s">
        <v>157</v>
      </c>
      <c r="V20" s="173">
        <v>45083</v>
      </c>
      <c r="W20" s="658" t="s">
        <v>157</v>
      </c>
      <c r="X20" s="669" t="s">
        <v>441</v>
      </c>
      <c r="Y20" s="283" t="s">
        <v>177</v>
      </c>
      <c r="Z20" s="351"/>
      <c r="AA20" s="711"/>
      <c r="AB20" s="727">
        <f t="shared" si="2"/>
        <v>218500</v>
      </c>
      <c r="AC20" s="331" t="s">
        <v>273</v>
      </c>
      <c r="AE20" s="495"/>
      <c r="AF20" s="495"/>
    </row>
    <row r="21" spans="1:32" ht="27" customHeight="1">
      <c r="A21" s="169">
        <f t="shared" si="0"/>
        <v>20</v>
      </c>
      <c r="B21" s="173">
        <v>45076</v>
      </c>
      <c r="D21" s="296">
        <v>8500</v>
      </c>
      <c r="E21" s="331" t="s">
        <v>205</v>
      </c>
      <c r="F21" s="189" t="s">
        <v>146</v>
      </c>
      <c r="G21" s="196" t="s">
        <v>31</v>
      </c>
      <c r="H21" s="173">
        <v>45084</v>
      </c>
      <c r="I21" s="266" t="str">
        <f t="shared" si="1"/>
        <v>（水）</v>
      </c>
      <c r="J21" s="436">
        <v>0.58333333333333337</v>
      </c>
      <c r="K21" s="267" t="s">
        <v>0</v>
      </c>
      <c r="L21" s="468" t="s">
        <v>287</v>
      </c>
      <c r="M21" s="468" t="s">
        <v>16</v>
      </c>
      <c r="N21" s="496"/>
      <c r="O21" s="169"/>
      <c r="P21" s="539">
        <v>8500</v>
      </c>
      <c r="Q21" s="564" t="s">
        <v>118</v>
      </c>
      <c r="R21" s="468"/>
      <c r="S21" s="169"/>
      <c r="T21" s="296">
        <v>8500</v>
      </c>
      <c r="U21" s="169" t="s">
        <v>157</v>
      </c>
      <c r="V21" s="173">
        <v>45084</v>
      </c>
      <c r="W21" s="658" t="s">
        <v>157</v>
      </c>
      <c r="X21" s="669" t="s">
        <v>441</v>
      </c>
      <c r="Y21" s="283" t="s">
        <v>177</v>
      </c>
      <c r="Z21" s="169"/>
      <c r="AA21" s="711"/>
      <c r="AB21" s="727">
        <f t="shared" si="2"/>
        <v>227000</v>
      </c>
      <c r="AC21" s="331" t="s">
        <v>68</v>
      </c>
    </row>
    <row r="22" spans="1:32" ht="26.1" customHeight="1">
      <c r="A22" s="216">
        <f t="shared" si="0"/>
        <v>21</v>
      </c>
      <c r="B22" s="173">
        <v>45072</v>
      </c>
      <c r="C22" s="270"/>
      <c r="D22" s="296">
        <v>30000</v>
      </c>
      <c r="E22" s="331" t="s">
        <v>274</v>
      </c>
      <c r="F22" s="190" t="s">
        <v>146</v>
      </c>
      <c r="G22" s="196" t="s">
        <v>31</v>
      </c>
      <c r="H22" s="174">
        <v>45095</v>
      </c>
      <c r="I22" s="267" t="str">
        <f t="shared" si="1"/>
        <v>（日）</v>
      </c>
      <c r="J22" s="436"/>
      <c r="K22" s="267"/>
      <c r="L22" s="468" t="s">
        <v>268</v>
      </c>
      <c r="M22" s="468" t="s">
        <v>269</v>
      </c>
      <c r="N22" s="496"/>
      <c r="O22" s="169"/>
      <c r="P22" s="539">
        <v>30000</v>
      </c>
      <c r="Q22" s="564" t="s">
        <v>118</v>
      </c>
      <c r="R22" s="584"/>
      <c r="S22" s="585"/>
      <c r="T22" s="296">
        <v>30000</v>
      </c>
      <c r="U22" s="221" t="s">
        <v>157</v>
      </c>
      <c r="V22" s="173">
        <v>45095</v>
      </c>
      <c r="W22" s="658" t="s">
        <v>157</v>
      </c>
      <c r="X22" s="669" t="s">
        <v>441</v>
      </c>
      <c r="Y22" s="283" t="s">
        <v>177</v>
      </c>
      <c r="Z22" s="702"/>
      <c r="AA22" s="711"/>
      <c r="AB22" s="727">
        <f t="shared" si="2"/>
        <v>257000</v>
      </c>
      <c r="AC22" s="333" t="s">
        <v>274</v>
      </c>
    </row>
    <row r="23" spans="1:32" s="205" customFormat="1" ht="26.1" customHeight="1">
      <c r="A23" s="217">
        <f t="shared" si="0"/>
        <v>22</v>
      </c>
      <c r="B23" s="238">
        <v>45079</v>
      </c>
      <c r="C23" s="202"/>
      <c r="D23" s="299">
        <v>96861</v>
      </c>
      <c r="E23" s="330" t="s">
        <v>180</v>
      </c>
      <c r="F23" s="190" t="s">
        <v>149</v>
      </c>
      <c r="G23" s="196"/>
      <c r="H23" s="420"/>
      <c r="I23" s="266"/>
      <c r="J23" s="435"/>
      <c r="K23" s="266"/>
      <c r="L23" s="470" t="s">
        <v>50</v>
      </c>
      <c r="M23" s="470" t="s">
        <v>196</v>
      </c>
      <c r="N23" s="497"/>
      <c r="O23" s="217"/>
      <c r="P23" s="541"/>
      <c r="Q23" s="563"/>
      <c r="R23" s="586"/>
      <c r="S23" s="607"/>
      <c r="T23" s="299">
        <v>96861</v>
      </c>
      <c r="U23" s="222" t="s">
        <v>241</v>
      </c>
      <c r="V23" s="235">
        <v>45107</v>
      </c>
      <c r="W23" s="659" t="s">
        <v>241</v>
      </c>
      <c r="X23" s="669" t="s">
        <v>441</v>
      </c>
      <c r="Y23" s="697"/>
      <c r="Z23" s="217"/>
      <c r="AA23" s="351"/>
      <c r="AB23" s="728">
        <f t="shared" si="2"/>
        <v>353861</v>
      </c>
      <c r="AC23" s="330" t="s">
        <v>247</v>
      </c>
      <c r="AE23" s="495"/>
      <c r="AF23" s="495"/>
    </row>
    <row r="24" spans="1:32" s="205" customFormat="1" ht="26.1" customHeight="1">
      <c r="A24" s="217">
        <f t="shared" si="0"/>
        <v>23</v>
      </c>
      <c r="B24" s="238">
        <v>45097</v>
      </c>
      <c r="C24" s="271"/>
      <c r="D24" s="299">
        <v>8000</v>
      </c>
      <c r="E24" s="330" t="s">
        <v>289</v>
      </c>
      <c r="F24" s="189" t="s">
        <v>146</v>
      </c>
      <c r="G24" s="196" t="s">
        <v>31</v>
      </c>
      <c r="H24" s="238">
        <v>45097</v>
      </c>
      <c r="I24" s="266" t="str">
        <f>IF(H24="","",CHOOSE(WEEKDAY(H24,1),"（日）","（月）","（火）","（水）","（木）","（金）","（土）"))</f>
        <v>（火）</v>
      </c>
      <c r="J24" s="435">
        <v>0.79166666666666663</v>
      </c>
      <c r="K24" s="267" t="s">
        <v>0</v>
      </c>
      <c r="L24" s="470" t="s">
        <v>284</v>
      </c>
      <c r="M24" s="468" t="s">
        <v>16</v>
      </c>
      <c r="N24" s="497"/>
      <c r="O24" s="217"/>
      <c r="P24" s="541">
        <v>8000</v>
      </c>
      <c r="Q24" s="564" t="s">
        <v>118</v>
      </c>
      <c r="R24" s="470"/>
      <c r="S24" s="217"/>
      <c r="T24" s="299">
        <v>8000</v>
      </c>
      <c r="U24" s="169" t="s">
        <v>157</v>
      </c>
      <c r="V24" s="238">
        <v>45097</v>
      </c>
      <c r="W24" s="659" t="s">
        <v>157</v>
      </c>
      <c r="X24" s="669" t="s">
        <v>441</v>
      </c>
      <c r="Y24" s="697"/>
      <c r="Z24" s="217"/>
      <c r="AA24" s="351"/>
      <c r="AB24" s="727">
        <f t="shared" si="2"/>
        <v>361861</v>
      </c>
      <c r="AC24" s="330" t="s">
        <v>290</v>
      </c>
      <c r="AE24" s="495"/>
      <c r="AF24" s="495"/>
    </row>
    <row r="25" spans="1:32" ht="26.1" customHeight="1">
      <c r="A25" s="217">
        <f t="shared" si="0"/>
        <v>24</v>
      </c>
      <c r="B25" s="238">
        <v>45101</v>
      </c>
      <c r="C25" s="271"/>
      <c r="D25" s="299">
        <v>10000</v>
      </c>
      <c r="E25" s="330" t="s">
        <v>292</v>
      </c>
      <c r="F25" s="190" t="s">
        <v>146</v>
      </c>
      <c r="G25" s="196" t="s">
        <v>31</v>
      </c>
      <c r="H25" s="238">
        <v>45101</v>
      </c>
      <c r="I25" s="266" t="str">
        <f>IF(H25="","",CHOOSE(WEEKDAY(H25,1),"（日）","（月）","（火）","（水）","（木）","（金）","（土）"))</f>
        <v>（土）</v>
      </c>
      <c r="J25" s="435">
        <v>0.47916666666666669</v>
      </c>
      <c r="K25" s="266" t="s">
        <v>0</v>
      </c>
      <c r="L25" s="470" t="s">
        <v>158</v>
      </c>
      <c r="M25" s="470" t="s">
        <v>295</v>
      </c>
      <c r="N25" s="497"/>
      <c r="O25" s="217"/>
      <c r="P25" s="541">
        <v>10000</v>
      </c>
      <c r="Q25" s="563" t="s">
        <v>118</v>
      </c>
      <c r="R25" s="586"/>
      <c r="S25" s="607"/>
      <c r="T25" s="299">
        <v>10000</v>
      </c>
      <c r="U25" s="217" t="s">
        <v>157</v>
      </c>
      <c r="V25" s="238">
        <v>45101</v>
      </c>
      <c r="W25" s="659" t="s">
        <v>157</v>
      </c>
      <c r="X25" s="669" t="s">
        <v>441</v>
      </c>
      <c r="Y25" s="283" t="s">
        <v>177</v>
      </c>
      <c r="Z25" s="217"/>
      <c r="AA25" s="351"/>
      <c r="AB25" s="728">
        <f t="shared" si="2"/>
        <v>371861</v>
      </c>
      <c r="AC25" s="330" t="s">
        <v>301</v>
      </c>
    </row>
    <row r="26" spans="1:32" ht="26.1" customHeight="1">
      <c r="A26" s="220">
        <f t="shared" si="0"/>
        <v>25</v>
      </c>
      <c r="B26" s="239">
        <v>45091</v>
      </c>
      <c r="C26" s="272"/>
      <c r="D26" s="301">
        <v>11000</v>
      </c>
      <c r="E26" s="337" t="s">
        <v>43</v>
      </c>
      <c r="F26" s="370" t="s">
        <v>151</v>
      </c>
      <c r="G26" s="399" t="s">
        <v>45</v>
      </c>
      <c r="H26" s="239">
        <v>45101</v>
      </c>
      <c r="I26" s="425" t="s">
        <v>307</v>
      </c>
      <c r="J26" s="440"/>
      <c r="K26" s="425"/>
      <c r="L26" s="472" t="s">
        <v>312</v>
      </c>
      <c r="M26" s="472" t="s">
        <v>16</v>
      </c>
      <c r="N26" s="517"/>
      <c r="O26" s="220"/>
      <c r="P26" s="543">
        <v>11000</v>
      </c>
      <c r="Q26" s="567" t="s">
        <v>118</v>
      </c>
      <c r="R26" s="588" t="s">
        <v>155</v>
      </c>
      <c r="S26" s="609" t="s">
        <v>123</v>
      </c>
      <c r="T26" s="301">
        <v>11000</v>
      </c>
      <c r="U26" s="220" t="s">
        <v>241</v>
      </c>
      <c r="V26" s="239">
        <v>45139</v>
      </c>
      <c r="W26" s="660" t="s">
        <v>241</v>
      </c>
      <c r="X26" s="671" t="s">
        <v>441</v>
      </c>
      <c r="Y26" s="698"/>
      <c r="Z26" s="588"/>
      <c r="AA26" s="713"/>
      <c r="AB26" s="730">
        <f t="shared" si="2"/>
        <v>382861</v>
      </c>
      <c r="AC26" s="337" t="s">
        <v>116</v>
      </c>
    </row>
    <row r="27" spans="1:32" s="205" customFormat="1" ht="26.1" customHeight="1">
      <c r="A27" s="221">
        <v>26</v>
      </c>
      <c r="B27" s="236">
        <v>45111</v>
      </c>
      <c r="C27" s="202"/>
      <c r="D27" s="297">
        <v>26150</v>
      </c>
      <c r="E27" s="332" t="s">
        <v>306</v>
      </c>
      <c r="F27" s="367" t="s">
        <v>146</v>
      </c>
      <c r="G27" s="396" t="s">
        <v>31</v>
      </c>
      <c r="H27" s="236">
        <v>45111</v>
      </c>
      <c r="I27" s="270" t="s">
        <v>307</v>
      </c>
      <c r="J27" s="437"/>
      <c r="K27" s="275"/>
      <c r="L27" s="469" t="s">
        <v>176</v>
      </c>
      <c r="M27" s="469" t="s">
        <v>309</v>
      </c>
      <c r="N27" s="516"/>
      <c r="O27" s="221"/>
      <c r="P27" s="540"/>
      <c r="Q27" s="565"/>
      <c r="R27" s="589"/>
      <c r="S27" s="606"/>
      <c r="T27" s="297">
        <v>26150</v>
      </c>
      <c r="U27" s="221" t="s">
        <v>241</v>
      </c>
      <c r="V27" s="236">
        <v>45138</v>
      </c>
      <c r="W27" s="275" t="s">
        <v>300</v>
      </c>
      <c r="X27" s="672" t="s">
        <v>311</v>
      </c>
      <c r="Y27" s="275"/>
      <c r="Z27" s="221"/>
      <c r="AA27" s="351"/>
      <c r="AB27" s="731">
        <f>AB28+T27</f>
        <v>420011</v>
      </c>
      <c r="AC27" s="332" t="s">
        <v>306</v>
      </c>
      <c r="AE27" s="495"/>
      <c r="AF27" s="495"/>
    </row>
    <row r="28" spans="1:32" ht="26.1" customHeight="1">
      <c r="A28" s="221">
        <f t="shared" ref="A28:A49" si="3">ROW()-1</f>
        <v>27</v>
      </c>
      <c r="B28" s="173">
        <v>45105</v>
      </c>
      <c r="C28" s="202"/>
      <c r="D28" s="297">
        <v>11000</v>
      </c>
      <c r="E28" s="332" t="s">
        <v>347</v>
      </c>
      <c r="F28" s="367" t="s">
        <v>151</v>
      </c>
      <c r="G28" s="396" t="s">
        <v>45</v>
      </c>
      <c r="H28" s="236">
        <v>45122</v>
      </c>
      <c r="I28" s="275" t="s">
        <v>319</v>
      </c>
      <c r="J28" s="437">
        <v>0.66666666666666663</v>
      </c>
      <c r="K28" s="275" t="s">
        <v>0</v>
      </c>
      <c r="L28" s="469" t="s">
        <v>280</v>
      </c>
      <c r="M28" s="469" t="s">
        <v>16</v>
      </c>
      <c r="N28" s="516"/>
      <c r="O28" s="221"/>
      <c r="P28" s="540">
        <v>11000</v>
      </c>
      <c r="Q28" s="565" t="s">
        <v>118</v>
      </c>
      <c r="R28" s="589" t="s">
        <v>345</v>
      </c>
      <c r="S28" s="606" t="s">
        <v>238</v>
      </c>
      <c r="T28" s="297">
        <v>11000</v>
      </c>
      <c r="U28" s="221" t="s">
        <v>241</v>
      </c>
      <c r="V28" s="236">
        <v>45153</v>
      </c>
      <c r="W28" s="267" t="s">
        <v>241</v>
      </c>
      <c r="X28" s="672" t="s">
        <v>349</v>
      </c>
      <c r="Y28" s="275"/>
      <c r="Z28" s="589"/>
      <c r="AA28" s="351">
        <f>SUM(T28:T38)</f>
        <v>350025</v>
      </c>
      <c r="AB28" s="727">
        <f>AB26+T28</f>
        <v>393861</v>
      </c>
      <c r="AC28" s="331" t="s">
        <v>120</v>
      </c>
    </row>
    <row r="29" spans="1:32" s="213" customFormat="1" ht="26.1" customHeight="1">
      <c r="A29" s="221">
        <f t="shared" si="3"/>
        <v>28</v>
      </c>
      <c r="B29" s="173">
        <v>45112</v>
      </c>
      <c r="C29" s="202"/>
      <c r="D29" s="296">
        <v>10000</v>
      </c>
      <c r="E29" s="331" t="s">
        <v>190</v>
      </c>
      <c r="F29" s="189" t="s">
        <v>146</v>
      </c>
      <c r="G29" s="195" t="s">
        <v>31</v>
      </c>
      <c r="H29" s="236">
        <v>45122</v>
      </c>
      <c r="I29" s="267" t="str">
        <f>IF(H29="","",CHOOSE(WEEKDAY(H29,1),"（日）","（月）","（火）","（水）","（木）","（金）","（土）"))</f>
        <v>（土）</v>
      </c>
      <c r="J29" s="436"/>
      <c r="K29" s="267"/>
      <c r="L29" s="468" t="s">
        <v>280</v>
      </c>
      <c r="M29" s="468" t="s">
        <v>16</v>
      </c>
      <c r="N29" s="496"/>
      <c r="O29" s="169"/>
      <c r="P29" s="539">
        <v>10000</v>
      </c>
      <c r="Q29" s="564" t="s">
        <v>118</v>
      </c>
      <c r="R29" s="586"/>
      <c r="S29" s="607"/>
      <c r="T29" s="296">
        <v>10000</v>
      </c>
      <c r="U29" s="169" t="s">
        <v>157</v>
      </c>
      <c r="V29" s="174">
        <v>45122</v>
      </c>
      <c r="W29" s="267" t="s">
        <v>157</v>
      </c>
      <c r="X29" s="673" t="s">
        <v>349</v>
      </c>
      <c r="Y29" s="267"/>
      <c r="Z29" s="169"/>
      <c r="AA29" s="351"/>
      <c r="AB29" s="727">
        <f>AB32+T29</f>
        <v>452011</v>
      </c>
      <c r="AC29" s="331" t="s">
        <v>446</v>
      </c>
      <c r="AE29" s="771"/>
      <c r="AF29" s="771"/>
    </row>
    <row r="30" spans="1:32" s="213" customFormat="1" ht="26.1" customHeight="1">
      <c r="A30" s="221">
        <f t="shared" si="3"/>
        <v>29</v>
      </c>
      <c r="B30" s="173">
        <v>45112</v>
      </c>
      <c r="C30" s="202"/>
      <c r="D30" s="296">
        <v>15000</v>
      </c>
      <c r="E30" s="331" t="s">
        <v>3</v>
      </c>
      <c r="F30" s="189" t="s">
        <v>146</v>
      </c>
      <c r="G30" s="196" t="s">
        <v>31</v>
      </c>
      <c r="H30" s="236">
        <v>45124</v>
      </c>
      <c r="I30" s="267" t="str">
        <f>IF(H30="","",CHOOSE(WEEKDAY(H30,1),"（日）","（月）","（火）","（水）","（木）","（金）","（土）"))</f>
        <v>（月）</v>
      </c>
      <c r="J30" s="436"/>
      <c r="K30" s="267"/>
      <c r="L30" s="468" t="s">
        <v>288</v>
      </c>
      <c r="M30" s="468" t="s">
        <v>16</v>
      </c>
      <c r="N30" s="496"/>
      <c r="O30" s="169"/>
      <c r="P30" s="539">
        <v>15000</v>
      </c>
      <c r="Q30" s="564" t="s">
        <v>118</v>
      </c>
      <c r="R30" s="586"/>
      <c r="S30" s="607"/>
      <c r="T30" s="296">
        <v>15000</v>
      </c>
      <c r="U30" s="169" t="s">
        <v>157</v>
      </c>
      <c r="V30" s="174">
        <v>45124</v>
      </c>
      <c r="W30" s="267" t="s">
        <v>157</v>
      </c>
      <c r="X30" s="673" t="s">
        <v>349</v>
      </c>
      <c r="Y30" s="267"/>
      <c r="Z30" s="169"/>
      <c r="AA30" s="351"/>
      <c r="AB30" s="727">
        <f>AB29+T30</f>
        <v>467011</v>
      </c>
      <c r="AC30" s="331" t="s">
        <v>328</v>
      </c>
      <c r="AE30" s="771"/>
      <c r="AF30" s="771"/>
    </row>
    <row r="31" spans="1:32" ht="26.1" customHeight="1">
      <c r="A31" s="221">
        <f t="shared" si="3"/>
        <v>30</v>
      </c>
      <c r="B31" s="173">
        <v>45125</v>
      </c>
      <c r="C31" s="265"/>
      <c r="D31" s="296">
        <v>-15000</v>
      </c>
      <c r="E31" s="331" t="s">
        <v>192</v>
      </c>
      <c r="F31" s="189" t="s">
        <v>146</v>
      </c>
      <c r="G31" s="195" t="s">
        <v>31</v>
      </c>
      <c r="H31" s="173">
        <v>45124</v>
      </c>
      <c r="I31" s="267" t="str">
        <f>IF(H31="","",CHOOSE(WEEKDAY(H31,1),"（日）","（月）","（火）","（水）","（木）","（金）","（土）"))</f>
        <v>（月）</v>
      </c>
      <c r="J31" s="436"/>
      <c r="K31" s="267"/>
      <c r="L31" s="468" t="s">
        <v>288</v>
      </c>
      <c r="M31" s="468" t="s">
        <v>16</v>
      </c>
      <c r="N31" s="496"/>
      <c r="O31" s="169"/>
      <c r="P31" s="539">
        <v>-15000</v>
      </c>
      <c r="Q31" s="564" t="s">
        <v>118</v>
      </c>
      <c r="R31" s="585"/>
      <c r="S31" s="585"/>
      <c r="T31" s="296">
        <v>-15000</v>
      </c>
      <c r="U31" s="169" t="s">
        <v>157</v>
      </c>
      <c r="V31" s="173">
        <v>45125</v>
      </c>
      <c r="W31" s="267" t="s">
        <v>294</v>
      </c>
      <c r="X31" s="673" t="s">
        <v>311</v>
      </c>
      <c r="Y31" s="267"/>
      <c r="Z31" s="169"/>
      <c r="AA31" s="351"/>
      <c r="AB31" s="727">
        <f>AB30+T31</f>
        <v>452011</v>
      </c>
      <c r="AC31" s="331" t="s">
        <v>426</v>
      </c>
    </row>
    <row r="32" spans="1:32" ht="26.1" customHeight="1">
      <c r="A32" s="221">
        <f t="shared" si="3"/>
        <v>31</v>
      </c>
      <c r="B32" s="236">
        <v>45112</v>
      </c>
      <c r="D32" s="297">
        <v>22000</v>
      </c>
      <c r="E32" s="332" t="s">
        <v>378</v>
      </c>
      <c r="F32" s="367" t="s">
        <v>149</v>
      </c>
      <c r="G32" s="396"/>
      <c r="H32" s="236">
        <v>45127</v>
      </c>
      <c r="I32" s="275" t="str">
        <f>IF(H32="","",CHOOSE(WEEKDAY(H32,1),"（日）","（月）","（火）","（水）","（木）","（金）","（土）"))</f>
        <v>（木）</v>
      </c>
      <c r="J32" s="437"/>
      <c r="K32" s="275"/>
      <c r="L32" s="469" t="s">
        <v>296</v>
      </c>
      <c r="M32" s="469" t="s">
        <v>17</v>
      </c>
      <c r="N32" s="516"/>
      <c r="O32" s="221"/>
      <c r="P32" s="540">
        <v>22000</v>
      </c>
      <c r="Q32" s="565" t="s">
        <v>118</v>
      </c>
      <c r="R32" s="590" t="s">
        <v>299</v>
      </c>
      <c r="S32" s="606" t="s">
        <v>298</v>
      </c>
      <c r="T32" s="297">
        <v>22000</v>
      </c>
      <c r="U32" s="221" t="s">
        <v>241</v>
      </c>
      <c r="V32" s="236">
        <v>45127</v>
      </c>
      <c r="W32" s="275" t="s">
        <v>300</v>
      </c>
      <c r="X32" s="672" t="s">
        <v>349</v>
      </c>
      <c r="Y32" s="275"/>
      <c r="Z32" s="221"/>
      <c r="AA32" s="351"/>
      <c r="AB32" s="731">
        <f>AB27+T32</f>
        <v>442011</v>
      </c>
      <c r="AC32" s="332" t="s">
        <v>255</v>
      </c>
    </row>
    <row r="33" spans="1:32" ht="26.1" customHeight="1">
      <c r="A33" s="221">
        <f t="shared" si="3"/>
        <v>32</v>
      </c>
      <c r="B33" s="173">
        <v>45127</v>
      </c>
      <c r="D33" s="296">
        <v>10000</v>
      </c>
      <c r="E33" s="331" t="s">
        <v>314</v>
      </c>
      <c r="F33" s="189" t="s">
        <v>146</v>
      </c>
      <c r="G33" s="195" t="s">
        <v>31</v>
      </c>
      <c r="H33" s="173">
        <v>45134</v>
      </c>
      <c r="I33" s="267" t="s">
        <v>144</v>
      </c>
      <c r="J33" s="436">
        <v>0.77083333333333337</v>
      </c>
      <c r="K33" s="267" t="s">
        <v>0</v>
      </c>
      <c r="L33" s="468" t="s">
        <v>141</v>
      </c>
      <c r="M33" s="468" t="s">
        <v>315</v>
      </c>
      <c r="N33" s="496"/>
      <c r="O33" s="169"/>
      <c r="P33" s="539">
        <v>10000</v>
      </c>
      <c r="Q33" s="564" t="s">
        <v>118</v>
      </c>
      <c r="R33" s="468"/>
      <c r="S33" s="169"/>
      <c r="T33" s="296">
        <v>10000</v>
      </c>
      <c r="U33" s="169" t="s">
        <v>217</v>
      </c>
      <c r="V33" s="173">
        <v>45132</v>
      </c>
      <c r="W33" s="267" t="s">
        <v>217</v>
      </c>
      <c r="X33" s="673" t="s">
        <v>349</v>
      </c>
      <c r="Y33" s="267"/>
      <c r="Z33" s="169"/>
      <c r="AA33" s="351"/>
      <c r="AB33" s="727">
        <f>AB31+T33</f>
        <v>462011</v>
      </c>
      <c r="AC33" s="331" t="s">
        <v>317</v>
      </c>
    </row>
    <row r="34" spans="1:32" ht="26.1" customHeight="1">
      <c r="A34" s="221">
        <f t="shared" si="3"/>
        <v>33</v>
      </c>
      <c r="B34" s="236">
        <v>45132</v>
      </c>
      <c r="D34" s="296">
        <v>5000</v>
      </c>
      <c r="E34" s="331" t="s">
        <v>318</v>
      </c>
      <c r="F34" s="189" t="s">
        <v>146</v>
      </c>
      <c r="G34" s="195" t="s">
        <v>31</v>
      </c>
      <c r="H34" s="173">
        <v>45134</v>
      </c>
      <c r="I34" s="267" t="s">
        <v>144</v>
      </c>
      <c r="J34" s="436">
        <v>0.58333333333333337</v>
      </c>
      <c r="K34" s="267" t="s">
        <v>0</v>
      </c>
      <c r="L34" s="468" t="s">
        <v>111</v>
      </c>
      <c r="M34" s="468" t="s">
        <v>309</v>
      </c>
      <c r="N34" s="496"/>
      <c r="O34" s="169"/>
      <c r="P34" s="539">
        <v>5000</v>
      </c>
      <c r="Q34" s="564" t="s">
        <v>118</v>
      </c>
      <c r="R34" s="470"/>
      <c r="S34" s="217"/>
      <c r="T34" s="296">
        <v>5000</v>
      </c>
      <c r="U34" s="169" t="s">
        <v>157</v>
      </c>
      <c r="V34" s="174">
        <v>45134</v>
      </c>
      <c r="W34" s="267" t="s">
        <v>157</v>
      </c>
      <c r="X34" s="673" t="s">
        <v>349</v>
      </c>
      <c r="Y34" s="267" t="s">
        <v>177</v>
      </c>
      <c r="Z34" s="221"/>
      <c r="AA34" s="711"/>
      <c r="AB34" s="727">
        <f t="shared" ref="AB34:AB97" si="4">AB33+T34</f>
        <v>467011</v>
      </c>
      <c r="AC34" s="331" t="s">
        <v>318</v>
      </c>
    </row>
    <row r="35" spans="1:32" ht="26.1" customHeight="1">
      <c r="A35" s="221">
        <f t="shared" si="3"/>
        <v>34</v>
      </c>
      <c r="B35" s="173">
        <v>45132</v>
      </c>
      <c r="D35" s="296">
        <v>5000</v>
      </c>
      <c r="E35" s="331" t="s">
        <v>325</v>
      </c>
      <c r="F35" s="189" t="s">
        <v>146</v>
      </c>
      <c r="G35" s="195" t="s">
        <v>31</v>
      </c>
      <c r="H35" s="173">
        <v>45135</v>
      </c>
      <c r="I35" s="266" t="s">
        <v>322</v>
      </c>
      <c r="J35" s="436">
        <v>0.72916666666666663</v>
      </c>
      <c r="K35" s="267" t="s">
        <v>0</v>
      </c>
      <c r="L35" s="468" t="s">
        <v>324</v>
      </c>
      <c r="M35" s="468" t="s">
        <v>16</v>
      </c>
      <c r="N35" s="496"/>
      <c r="O35" s="169"/>
      <c r="P35" s="539">
        <v>5000</v>
      </c>
      <c r="Q35" s="564" t="s">
        <v>118</v>
      </c>
      <c r="R35" s="584"/>
      <c r="S35" s="585"/>
      <c r="T35" s="296">
        <v>5000</v>
      </c>
      <c r="U35" s="169" t="s">
        <v>157</v>
      </c>
      <c r="V35" s="174">
        <v>45135</v>
      </c>
      <c r="W35" s="267" t="s">
        <v>157</v>
      </c>
      <c r="X35" s="673" t="s">
        <v>349</v>
      </c>
      <c r="Y35" s="267" t="s">
        <v>177</v>
      </c>
      <c r="Z35" s="169"/>
      <c r="AA35" s="351"/>
      <c r="AB35" s="727">
        <f t="shared" si="4"/>
        <v>472011</v>
      </c>
      <c r="AC35" s="331" t="s">
        <v>325</v>
      </c>
    </row>
    <row r="36" spans="1:32" ht="26.1" customHeight="1">
      <c r="A36" s="221">
        <f t="shared" si="3"/>
        <v>35</v>
      </c>
      <c r="B36" s="173">
        <v>45138</v>
      </c>
      <c r="C36" s="273"/>
      <c r="D36" s="296">
        <v>93645</v>
      </c>
      <c r="E36" s="331" t="s">
        <v>26</v>
      </c>
      <c r="F36" s="190" t="s">
        <v>149</v>
      </c>
      <c r="G36" s="196"/>
      <c r="H36" s="173">
        <v>45138</v>
      </c>
      <c r="I36" s="267" t="str">
        <f t="shared" ref="I36:I99" si="5">IF(H36="","",CHOOSE(WEEKDAY(H36,1),"（日）","（月）","（火）","（水）","（木）","（金）","（土）"))</f>
        <v>（月）</v>
      </c>
      <c r="J36" s="436"/>
      <c r="K36" s="267"/>
      <c r="L36" s="468"/>
      <c r="M36" s="496"/>
      <c r="N36" s="496"/>
      <c r="O36" s="169"/>
      <c r="P36" s="539"/>
      <c r="Q36" s="169"/>
      <c r="R36" s="468"/>
      <c r="S36" s="169"/>
      <c r="T36" s="296">
        <v>93645</v>
      </c>
      <c r="U36" s="169" t="s">
        <v>300</v>
      </c>
      <c r="V36" s="173">
        <v>45159</v>
      </c>
      <c r="W36" s="267" t="s">
        <v>300</v>
      </c>
      <c r="X36" s="673" t="s">
        <v>349</v>
      </c>
      <c r="Y36" s="267"/>
      <c r="Z36" s="169"/>
      <c r="AA36" s="351"/>
      <c r="AB36" s="727">
        <f t="shared" si="4"/>
        <v>565656</v>
      </c>
      <c r="AC36" s="331" t="s">
        <v>327</v>
      </c>
    </row>
    <row r="37" spans="1:32" ht="26.1" customHeight="1">
      <c r="A37" s="221">
        <f t="shared" si="3"/>
        <v>36</v>
      </c>
      <c r="B37" s="173">
        <v>45138</v>
      </c>
      <c r="D37" s="296">
        <v>71400</v>
      </c>
      <c r="E37" s="331" t="s">
        <v>350</v>
      </c>
      <c r="F37" s="190" t="s">
        <v>149</v>
      </c>
      <c r="G37" s="196"/>
      <c r="H37" s="173">
        <v>45138</v>
      </c>
      <c r="I37" s="267" t="str">
        <f t="shared" si="5"/>
        <v>（月）</v>
      </c>
      <c r="J37" s="436"/>
      <c r="K37" s="267"/>
      <c r="L37" s="468"/>
      <c r="M37" s="468"/>
      <c r="N37" s="496"/>
      <c r="O37" s="169"/>
      <c r="P37" s="539"/>
      <c r="Q37" s="169"/>
      <c r="R37" s="468"/>
      <c r="S37" s="169"/>
      <c r="T37" s="296">
        <v>71400</v>
      </c>
      <c r="U37" s="169" t="s">
        <v>241</v>
      </c>
      <c r="V37" s="173">
        <v>45159</v>
      </c>
      <c r="W37" s="267" t="s">
        <v>300</v>
      </c>
      <c r="X37" s="673" t="s">
        <v>349</v>
      </c>
      <c r="Y37" s="267"/>
      <c r="Z37" s="169"/>
      <c r="AA37" s="351"/>
      <c r="AB37" s="727">
        <f t="shared" si="4"/>
        <v>637056</v>
      </c>
      <c r="AC37" s="331" t="s">
        <v>327</v>
      </c>
    </row>
    <row r="38" spans="1:32" s="205" customFormat="1" ht="26.1" customHeight="1">
      <c r="A38" s="222">
        <f t="shared" si="3"/>
        <v>37</v>
      </c>
      <c r="B38" s="238">
        <v>45138</v>
      </c>
      <c r="C38" s="202"/>
      <c r="D38" s="296">
        <v>121980</v>
      </c>
      <c r="E38" s="331" t="s">
        <v>353</v>
      </c>
      <c r="F38" s="189" t="s">
        <v>149</v>
      </c>
      <c r="G38" s="195"/>
      <c r="H38" s="173">
        <v>45138</v>
      </c>
      <c r="I38" s="267" t="str">
        <f t="shared" si="5"/>
        <v>（月）</v>
      </c>
      <c r="J38" s="436"/>
      <c r="K38" s="267"/>
      <c r="L38" s="468"/>
      <c r="M38" s="468"/>
      <c r="N38" s="496"/>
      <c r="O38" s="169"/>
      <c r="P38" s="539"/>
      <c r="Q38" s="169"/>
      <c r="R38" s="468"/>
      <c r="S38" s="169"/>
      <c r="T38" s="296">
        <v>121980</v>
      </c>
      <c r="U38" s="169" t="s">
        <v>241</v>
      </c>
      <c r="V38" s="173">
        <v>45184</v>
      </c>
      <c r="W38" s="267" t="s">
        <v>241</v>
      </c>
      <c r="X38" s="673" t="s">
        <v>311</v>
      </c>
      <c r="Y38" s="267"/>
      <c r="Z38" s="169"/>
      <c r="AA38" s="351"/>
      <c r="AB38" s="727">
        <f t="shared" si="4"/>
        <v>759036</v>
      </c>
      <c r="AC38" s="330" t="s">
        <v>327</v>
      </c>
      <c r="AE38" s="495"/>
      <c r="AF38" s="495"/>
    </row>
    <row r="39" spans="1:32" ht="26.1" customHeight="1">
      <c r="A39" s="219">
        <f t="shared" si="3"/>
        <v>38</v>
      </c>
      <c r="B39" s="240">
        <v>45139</v>
      </c>
      <c r="C39" s="269"/>
      <c r="D39" s="302">
        <v>5000</v>
      </c>
      <c r="E39" s="338" t="s">
        <v>334</v>
      </c>
      <c r="F39" s="369" t="s">
        <v>151</v>
      </c>
      <c r="G39" s="398" t="s">
        <v>40</v>
      </c>
      <c r="H39" s="240">
        <v>45140</v>
      </c>
      <c r="I39" s="268" t="str">
        <f t="shared" si="5"/>
        <v>（水）</v>
      </c>
      <c r="J39" s="441">
        <v>0.625</v>
      </c>
      <c r="K39" s="268" t="s">
        <v>0</v>
      </c>
      <c r="L39" s="473" t="s">
        <v>320</v>
      </c>
      <c r="M39" s="473" t="s">
        <v>331</v>
      </c>
      <c r="N39" s="518"/>
      <c r="O39" s="219"/>
      <c r="P39" s="544">
        <v>5000</v>
      </c>
      <c r="Q39" s="568" t="s">
        <v>118</v>
      </c>
      <c r="R39" s="219"/>
      <c r="S39" s="608"/>
      <c r="T39" s="626">
        <v>5000</v>
      </c>
      <c r="U39" s="219" t="s">
        <v>157</v>
      </c>
      <c r="V39" s="240">
        <v>45140</v>
      </c>
      <c r="W39" s="268" t="s">
        <v>157</v>
      </c>
      <c r="X39" s="674" t="s">
        <v>330</v>
      </c>
      <c r="Y39" s="268" t="s">
        <v>177</v>
      </c>
      <c r="Z39" s="219"/>
      <c r="AA39" s="710">
        <f>SUM(T39:T48)</f>
        <v>59623</v>
      </c>
      <c r="AB39" s="732">
        <f t="shared" si="4"/>
        <v>764036</v>
      </c>
      <c r="AC39" s="338" t="s">
        <v>333</v>
      </c>
    </row>
    <row r="40" spans="1:32" ht="26.1" customHeight="1">
      <c r="A40" s="169">
        <f t="shared" si="3"/>
        <v>39</v>
      </c>
      <c r="B40" s="173">
        <v>45139</v>
      </c>
      <c r="C40" s="265"/>
      <c r="D40" s="303">
        <v>3000</v>
      </c>
      <c r="E40" s="331" t="s">
        <v>336</v>
      </c>
      <c r="F40" s="189" t="s">
        <v>151</v>
      </c>
      <c r="G40" s="195" t="s">
        <v>40</v>
      </c>
      <c r="H40" s="173">
        <v>45143</v>
      </c>
      <c r="I40" s="267" t="str">
        <f t="shared" si="5"/>
        <v>（土）</v>
      </c>
      <c r="J40" s="436">
        <v>0.45833333333333331</v>
      </c>
      <c r="K40" s="267" t="s">
        <v>0</v>
      </c>
      <c r="L40" s="468" t="s">
        <v>337</v>
      </c>
      <c r="M40" s="468" t="s">
        <v>342</v>
      </c>
      <c r="N40" s="496"/>
      <c r="O40" s="169"/>
      <c r="P40" s="539">
        <v>3000</v>
      </c>
      <c r="Q40" s="564" t="s">
        <v>118</v>
      </c>
      <c r="R40" s="169"/>
      <c r="S40" s="585"/>
      <c r="T40" s="296">
        <v>3000</v>
      </c>
      <c r="U40" s="169" t="s">
        <v>157</v>
      </c>
      <c r="V40" s="173">
        <v>45143</v>
      </c>
      <c r="W40" s="267" t="s">
        <v>157</v>
      </c>
      <c r="X40" s="673" t="s">
        <v>330</v>
      </c>
      <c r="Y40" s="267"/>
      <c r="Z40" s="169"/>
      <c r="AA40" s="351"/>
      <c r="AB40" s="727">
        <f t="shared" si="4"/>
        <v>767036</v>
      </c>
      <c r="AC40" s="331" t="s">
        <v>335</v>
      </c>
    </row>
    <row r="41" spans="1:32" ht="26.1" customHeight="1">
      <c r="A41" s="169">
        <f t="shared" si="3"/>
        <v>40</v>
      </c>
      <c r="B41" s="173">
        <v>45139</v>
      </c>
      <c r="C41" s="265"/>
      <c r="D41" s="296">
        <v>3000</v>
      </c>
      <c r="E41" s="331" t="s">
        <v>339</v>
      </c>
      <c r="F41" s="189" t="s">
        <v>151</v>
      </c>
      <c r="G41" s="195" t="s">
        <v>40</v>
      </c>
      <c r="H41" s="173">
        <v>45147</v>
      </c>
      <c r="I41" s="267" t="str">
        <f t="shared" si="5"/>
        <v>（水）</v>
      </c>
      <c r="J41" s="436">
        <v>0.4375</v>
      </c>
      <c r="K41" s="267" t="s">
        <v>0</v>
      </c>
      <c r="L41" s="468" t="s">
        <v>323</v>
      </c>
      <c r="M41" s="468" t="s">
        <v>343</v>
      </c>
      <c r="N41" s="496"/>
      <c r="O41" s="169"/>
      <c r="P41" s="539">
        <v>3000</v>
      </c>
      <c r="Q41" s="564" t="s">
        <v>118</v>
      </c>
      <c r="R41" s="468"/>
      <c r="S41" s="169"/>
      <c r="T41" s="296">
        <v>3000</v>
      </c>
      <c r="U41" s="169" t="s">
        <v>157</v>
      </c>
      <c r="V41" s="173">
        <v>45147</v>
      </c>
      <c r="W41" s="267" t="s">
        <v>157</v>
      </c>
      <c r="X41" s="673" t="s">
        <v>330</v>
      </c>
      <c r="Y41" s="267"/>
      <c r="Z41" s="169"/>
      <c r="AA41" s="351"/>
      <c r="AB41" s="727">
        <f t="shared" si="4"/>
        <v>770036</v>
      </c>
      <c r="AC41" s="331" t="s">
        <v>339</v>
      </c>
    </row>
    <row r="42" spans="1:32" ht="26.1" customHeight="1">
      <c r="A42" s="169">
        <f t="shared" si="3"/>
        <v>41</v>
      </c>
      <c r="B42" s="173">
        <v>45150</v>
      </c>
      <c r="C42" s="265"/>
      <c r="D42" s="296">
        <v>6623</v>
      </c>
      <c r="E42" s="331" t="s">
        <v>26</v>
      </c>
      <c r="F42" s="189" t="s">
        <v>149</v>
      </c>
      <c r="G42" s="195"/>
      <c r="H42" s="173">
        <v>45150</v>
      </c>
      <c r="I42" s="267" t="str">
        <f t="shared" si="5"/>
        <v>（土）</v>
      </c>
      <c r="J42" s="436"/>
      <c r="K42" s="267"/>
      <c r="L42" s="468"/>
      <c r="M42" s="468"/>
      <c r="N42" s="496"/>
      <c r="O42" s="169"/>
      <c r="P42" s="539"/>
      <c r="Q42" s="564"/>
      <c r="R42" s="584"/>
      <c r="S42" s="585"/>
      <c r="T42" s="296">
        <v>6623</v>
      </c>
      <c r="U42" s="169" t="s">
        <v>241</v>
      </c>
      <c r="V42" s="173">
        <v>45169</v>
      </c>
      <c r="W42" s="267" t="s">
        <v>300</v>
      </c>
      <c r="X42" s="673" t="s">
        <v>330</v>
      </c>
      <c r="Y42" s="267"/>
      <c r="Z42" s="169"/>
      <c r="AA42" s="351"/>
      <c r="AB42" s="727">
        <f t="shared" si="4"/>
        <v>776659</v>
      </c>
      <c r="AC42" s="331" t="s">
        <v>327</v>
      </c>
    </row>
    <row r="43" spans="1:32" ht="26.1" customHeight="1">
      <c r="A43" s="169">
        <f t="shared" si="3"/>
        <v>42</v>
      </c>
      <c r="B43" s="173">
        <v>45139</v>
      </c>
      <c r="C43" s="265"/>
      <c r="D43" s="296">
        <v>3000</v>
      </c>
      <c r="E43" s="331" t="s">
        <v>61</v>
      </c>
      <c r="F43" s="189" t="s">
        <v>151</v>
      </c>
      <c r="G43" s="195" t="s">
        <v>40</v>
      </c>
      <c r="H43" s="173">
        <v>45154</v>
      </c>
      <c r="I43" s="267" t="str">
        <f t="shared" si="5"/>
        <v>（水）</v>
      </c>
      <c r="J43" s="436">
        <v>0.4375</v>
      </c>
      <c r="K43" s="267" t="s">
        <v>0</v>
      </c>
      <c r="L43" s="468" t="s">
        <v>244</v>
      </c>
      <c r="M43" s="468" t="s">
        <v>33</v>
      </c>
      <c r="N43" s="296"/>
      <c r="O43" s="169"/>
      <c r="P43" s="539">
        <v>3000</v>
      </c>
      <c r="Q43" s="564" t="s">
        <v>118</v>
      </c>
      <c r="R43" s="584"/>
      <c r="S43" s="585"/>
      <c r="T43" s="296">
        <v>3000</v>
      </c>
      <c r="U43" s="169" t="s">
        <v>157</v>
      </c>
      <c r="V43" s="173">
        <v>45154</v>
      </c>
      <c r="W43" s="267" t="s">
        <v>157</v>
      </c>
      <c r="X43" s="673" t="s">
        <v>330</v>
      </c>
      <c r="Y43" s="267"/>
      <c r="Z43" s="169"/>
      <c r="AA43" s="351"/>
      <c r="AB43" s="727">
        <f t="shared" si="4"/>
        <v>779659</v>
      </c>
      <c r="AC43" s="331" t="s">
        <v>61</v>
      </c>
    </row>
    <row r="44" spans="1:32" ht="26.1" customHeight="1">
      <c r="A44" s="169">
        <f t="shared" si="3"/>
        <v>43</v>
      </c>
      <c r="B44" s="173">
        <v>45155</v>
      </c>
      <c r="C44" s="265"/>
      <c r="D44" s="296">
        <v>10000</v>
      </c>
      <c r="E44" s="339" t="s">
        <v>359</v>
      </c>
      <c r="F44" s="189" t="s">
        <v>151</v>
      </c>
      <c r="G44" s="195" t="s">
        <v>39</v>
      </c>
      <c r="H44" s="173">
        <v>45158</v>
      </c>
      <c r="I44" s="267" t="str">
        <f t="shared" si="5"/>
        <v>（日）</v>
      </c>
      <c r="J44" s="436">
        <v>0.79166666666666663</v>
      </c>
      <c r="K44" s="267" t="s">
        <v>0</v>
      </c>
      <c r="L44" s="468" t="s">
        <v>366</v>
      </c>
      <c r="M44" s="496" t="s">
        <v>295</v>
      </c>
      <c r="N44" s="496"/>
      <c r="O44" s="169"/>
      <c r="P44" s="539">
        <v>10000</v>
      </c>
      <c r="Q44" s="564" t="s">
        <v>118</v>
      </c>
      <c r="R44" s="584"/>
      <c r="S44" s="585"/>
      <c r="T44" s="296">
        <v>10000</v>
      </c>
      <c r="U44" s="169" t="s">
        <v>157</v>
      </c>
      <c r="V44" s="173">
        <v>45158</v>
      </c>
      <c r="W44" s="267" t="s">
        <v>157</v>
      </c>
      <c r="X44" s="673" t="s">
        <v>330</v>
      </c>
      <c r="Y44" s="267"/>
      <c r="Z44" s="169"/>
      <c r="AA44" s="351"/>
      <c r="AB44" s="727">
        <f t="shared" si="4"/>
        <v>789659</v>
      </c>
      <c r="AC44" s="339" t="s">
        <v>338</v>
      </c>
    </row>
    <row r="45" spans="1:32" s="212" customFormat="1" ht="26.1" customHeight="1">
      <c r="A45" s="169">
        <f t="shared" si="3"/>
        <v>44</v>
      </c>
      <c r="B45" s="173">
        <v>45158</v>
      </c>
      <c r="C45" s="267"/>
      <c r="D45" s="296">
        <v>11000</v>
      </c>
      <c r="E45" s="336" t="s">
        <v>367</v>
      </c>
      <c r="F45" s="189" t="s">
        <v>151</v>
      </c>
      <c r="G45" s="195" t="s">
        <v>45</v>
      </c>
      <c r="H45" s="173">
        <v>45158</v>
      </c>
      <c r="I45" s="267" t="str">
        <f t="shared" si="5"/>
        <v>（日）</v>
      </c>
      <c r="J45" s="436">
        <v>0.45833333333333331</v>
      </c>
      <c r="K45" s="267" t="s">
        <v>0</v>
      </c>
      <c r="L45" s="468" t="s">
        <v>370</v>
      </c>
      <c r="M45" s="468" t="s">
        <v>16</v>
      </c>
      <c r="N45" s="496"/>
      <c r="O45" s="169"/>
      <c r="P45" s="539">
        <v>11000</v>
      </c>
      <c r="Q45" s="564" t="s">
        <v>118</v>
      </c>
      <c r="R45" s="584" t="s">
        <v>155</v>
      </c>
      <c r="S45" s="585" t="s">
        <v>123</v>
      </c>
      <c r="T45" s="296">
        <v>11000</v>
      </c>
      <c r="U45" s="169" t="s">
        <v>241</v>
      </c>
      <c r="V45" s="173">
        <v>45189</v>
      </c>
      <c r="W45" s="267" t="s">
        <v>241</v>
      </c>
      <c r="X45" s="673" t="s">
        <v>330</v>
      </c>
      <c r="Y45" s="267"/>
      <c r="Z45" s="169"/>
      <c r="AA45" s="351"/>
      <c r="AB45" s="727">
        <f t="shared" si="4"/>
        <v>800659</v>
      </c>
      <c r="AC45" s="336" t="s">
        <v>449</v>
      </c>
      <c r="AE45" s="770"/>
      <c r="AF45" s="770"/>
    </row>
    <row r="46" spans="1:32" ht="26.1" customHeight="1">
      <c r="A46" s="169">
        <f t="shared" si="3"/>
        <v>45</v>
      </c>
      <c r="B46" s="173">
        <v>45139</v>
      </c>
      <c r="C46" s="265"/>
      <c r="D46" s="296">
        <v>5000</v>
      </c>
      <c r="E46" s="331" t="s">
        <v>340</v>
      </c>
      <c r="F46" s="189" t="s">
        <v>146</v>
      </c>
      <c r="G46" s="195" t="s">
        <v>31</v>
      </c>
      <c r="H46" s="173">
        <v>45162</v>
      </c>
      <c r="I46" s="267" t="str">
        <f t="shared" si="5"/>
        <v>（木）</v>
      </c>
      <c r="J46" s="436">
        <v>0.58333333333333337</v>
      </c>
      <c r="K46" s="267" t="s">
        <v>0</v>
      </c>
      <c r="L46" s="468" t="s">
        <v>140</v>
      </c>
      <c r="M46" s="468" t="s">
        <v>16</v>
      </c>
      <c r="N46" s="496"/>
      <c r="O46" s="169"/>
      <c r="P46" s="539">
        <v>5000</v>
      </c>
      <c r="Q46" s="564" t="s">
        <v>118</v>
      </c>
      <c r="R46" s="584"/>
      <c r="S46" s="585" t="s">
        <v>341</v>
      </c>
      <c r="T46" s="296">
        <v>5000</v>
      </c>
      <c r="U46" s="169" t="s">
        <v>157</v>
      </c>
      <c r="V46" s="173">
        <v>45162</v>
      </c>
      <c r="W46" s="267" t="s">
        <v>157</v>
      </c>
      <c r="X46" s="673" t="s">
        <v>330</v>
      </c>
      <c r="Y46" s="267" t="s">
        <v>177</v>
      </c>
      <c r="Z46" s="169"/>
      <c r="AA46" s="351"/>
      <c r="AB46" s="727">
        <f t="shared" si="4"/>
        <v>805659</v>
      </c>
      <c r="AC46" s="331" t="s">
        <v>340</v>
      </c>
    </row>
    <row r="47" spans="1:32" ht="26.1" customHeight="1">
      <c r="A47" s="169">
        <f t="shared" si="3"/>
        <v>46</v>
      </c>
      <c r="B47" s="173">
        <v>45161</v>
      </c>
      <c r="C47" s="265"/>
      <c r="D47" s="296">
        <v>3000</v>
      </c>
      <c r="E47" s="331" t="s">
        <v>119</v>
      </c>
      <c r="F47" s="189" t="s">
        <v>151</v>
      </c>
      <c r="G47" s="195" t="s">
        <v>40</v>
      </c>
      <c r="H47" s="173">
        <v>45165</v>
      </c>
      <c r="I47" s="267" t="str">
        <f t="shared" si="5"/>
        <v>（日）</v>
      </c>
      <c r="J47" s="436">
        <v>0.41666666666666669</v>
      </c>
      <c r="K47" s="267" t="s">
        <v>0</v>
      </c>
      <c r="L47" s="468" t="s">
        <v>356</v>
      </c>
      <c r="M47" s="468" t="s">
        <v>207</v>
      </c>
      <c r="N47" s="496"/>
      <c r="O47" s="169"/>
      <c r="P47" s="539">
        <v>3000</v>
      </c>
      <c r="Q47" s="564" t="s">
        <v>118</v>
      </c>
      <c r="R47" s="468"/>
      <c r="S47" s="169"/>
      <c r="T47" s="296">
        <v>3000</v>
      </c>
      <c r="U47" s="169" t="s">
        <v>157</v>
      </c>
      <c r="V47" s="173">
        <v>45165</v>
      </c>
      <c r="W47" s="267" t="s">
        <v>157</v>
      </c>
      <c r="X47" s="673" t="s">
        <v>330</v>
      </c>
      <c r="Y47" s="267"/>
      <c r="Z47" s="169"/>
      <c r="AA47" s="351"/>
      <c r="AB47" s="727">
        <f t="shared" si="4"/>
        <v>808659</v>
      </c>
      <c r="AC47" s="331" t="s">
        <v>119</v>
      </c>
    </row>
    <row r="48" spans="1:32" s="214" customFormat="1" ht="26.1" customHeight="1">
      <c r="A48" s="217">
        <f t="shared" si="3"/>
        <v>47</v>
      </c>
      <c r="B48" s="238">
        <v>45161</v>
      </c>
      <c r="C48" s="271"/>
      <c r="D48" s="299">
        <v>10000</v>
      </c>
      <c r="E48" s="340" t="s">
        <v>357</v>
      </c>
      <c r="F48" s="190" t="s">
        <v>146</v>
      </c>
      <c r="G48" s="196" t="s">
        <v>31</v>
      </c>
      <c r="H48" s="238">
        <v>45169</v>
      </c>
      <c r="I48" s="266" t="str">
        <f t="shared" si="5"/>
        <v>（木）</v>
      </c>
      <c r="J48" s="435">
        <v>0.75</v>
      </c>
      <c r="K48" s="266" t="s">
        <v>0</v>
      </c>
      <c r="L48" s="470" t="s">
        <v>324</v>
      </c>
      <c r="M48" s="497" t="s">
        <v>16</v>
      </c>
      <c r="N48" s="497"/>
      <c r="O48" s="217"/>
      <c r="P48" s="541">
        <v>10000</v>
      </c>
      <c r="Q48" s="563" t="s">
        <v>118</v>
      </c>
      <c r="R48" s="586"/>
      <c r="S48" s="607"/>
      <c r="T48" s="299">
        <v>10000</v>
      </c>
      <c r="U48" s="217" t="s">
        <v>157</v>
      </c>
      <c r="V48" s="238">
        <v>45169</v>
      </c>
      <c r="W48" s="266" t="s">
        <v>157</v>
      </c>
      <c r="X48" s="667" t="s">
        <v>330</v>
      </c>
      <c r="Y48" s="266" t="s">
        <v>177</v>
      </c>
      <c r="Z48" s="217"/>
      <c r="AA48" s="351"/>
      <c r="AB48" s="728">
        <f t="shared" si="4"/>
        <v>818659</v>
      </c>
      <c r="AC48" s="340" t="s">
        <v>357</v>
      </c>
      <c r="AE48" s="772"/>
      <c r="AF48" s="772"/>
    </row>
    <row r="49" spans="1:29" ht="26.1" customHeight="1">
      <c r="A49" s="218">
        <f t="shared" si="3"/>
        <v>48</v>
      </c>
      <c r="B49" s="237">
        <v>45161</v>
      </c>
      <c r="C49" s="274"/>
      <c r="D49" s="300">
        <v>10000</v>
      </c>
      <c r="E49" s="335" t="s">
        <v>360</v>
      </c>
      <c r="F49" s="368" t="s">
        <v>146</v>
      </c>
      <c r="G49" s="397" t="s">
        <v>31</v>
      </c>
      <c r="H49" s="237">
        <v>45170</v>
      </c>
      <c r="I49" s="424" t="str">
        <f t="shared" si="5"/>
        <v>（金）</v>
      </c>
      <c r="J49" s="438">
        <v>0.79166666666666663</v>
      </c>
      <c r="K49" s="424" t="s">
        <v>0</v>
      </c>
      <c r="L49" s="471" t="s">
        <v>361</v>
      </c>
      <c r="M49" s="498" t="s">
        <v>295</v>
      </c>
      <c r="N49" s="498"/>
      <c r="O49" s="218"/>
      <c r="P49" s="542">
        <v>10000</v>
      </c>
      <c r="Q49" s="566" t="s">
        <v>118</v>
      </c>
      <c r="R49" s="471"/>
      <c r="S49" s="218"/>
      <c r="T49" s="300">
        <v>10000</v>
      </c>
      <c r="U49" s="218" t="s">
        <v>157</v>
      </c>
      <c r="V49" s="237">
        <v>45170</v>
      </c>
      <c r="W49" s="424" t="s">
        <v>157</v>
      </c>
      <c r="X49" s="675" t="s">
        <v>371</v>
      </c>
      <c r="Y49" s="424"/>
      <c r="Z49" s="218"/>
      <c r="AA49" s="710">
        <f>SUM(T49:T64)</f>
        <v>250950</v>
      </c>
      <c r="AB49" s="729">
        <f t="shared" si="4"/>
        <v>828659</v>
      </c>
      <c r="AC49" s="335" t="s">
        <v>360</v>
      </c>
    </row>
    <row r="50" spans="1:29" ht="26.1" customHeight="1">
      <c r="A50" s="169">
        <v>49</v>
      </c>
      <c r="B50" s="235">
        <v>45170</v>
      </c>
      <c r="C50" s="202"/>
      <c r="D50" s="295">
        <v>11000</v>
      </c>
      <c r="E50" s="333" t="s">
        <v>385</v>
      </c>
      <c r="F50" s="371" t="s">
        <v>151</v>
      </c>
      <c r="G50" s="400" t="s">
        <v>45</v>
      </c>
      <c r="H50" s="235">
        <v>45170</v>
      </c>
      <c r="I50" s="270" t="str">
        <f t="shared" si="5"/>
        <v>（金）</v>
      </c>
      <c r="J50" s="439">
        <v>0.79166666666666663</v>
      </c>
      <c r="K50" s="427" t="s">
        <v>0</v>
      </c>
      <c r="L50" s="474" t="s">
        <v>361</v>
      </c>
      <c r="M50" s="499" t="s">
        <v>295</v>
      </c>
      <c r="N50" s="515"/>
      <c r="O50" s="222"/>
      <c r="P50" s="538">
        <v>11000</v>
      </c>
      <c r="Q50" s="569" t="s">
        <v>118</v>
      </c>
      <c r="R50" s="591" t="s">
        <v>155</v>
      </c>
      <c r="S50" s="610" t="s">
        <v>123</v>
      </c>
      <c r="T50" s="295">
        <v>11000</v>
      </c>
      <c r="U50" s="222" t="s">
        <v>241</v>
      </c>
      <c r="V50" s="235">
        <v>45219</v>
      </c>
      <c r="W50" s="270" t="s">
        <v>300</v>
      </c>
      <c r="X50" s="676" t="s">
        <v>371</v>
      </c>
      <c r="Y50" s="270"/>
      <c r="Z50" s="222"/>
      <c r="AA50" s="351"/>
      <c r="AB50" s="733">
        <f t="shared" si="4"/>
        <v>839659</v>
      </c>
      <c r="AC50" s="333" t="s">
        <v>450</v>
      </c>
    </row>
    <row r="51" spans="1:29" ht="26.1" customHeight="1">
      <c r="A51" s="169">
        <v>50</v>
      </c>
      <c r="B51" s="173">
        <v>45161</v>
      </c>
      <c r="C51" s="265"/>
      <c r="D51" s="296">
        <v>20000</v>
      </c>
      <c r="E51" s="331" t="s">
        <v>362</v>
      </c>
      <c r="F51" s="189" t="s">
        <v>146</v>
      </c>
      <c r="G51" s="195" t="s">
        <v>31</v>
      </c>
      <c r="H51" s="173">
        <v>45173</v>
      </c>
      <c r="I51" s="267" t="str">
        <f t="shared" si="5"/>
        <v>（月）</v>
      </c>
      <c r="J51" s="436">
        <v>0.77083333333333337</v>
      </c>
      <c r="K51" s="267" t="s">
        <v>0</v>
      </c>
      <c r="L51" s="468" t="s">
        <v>262</v>
      </c>
      <c r="M51" s="468" t="s">
        <v>16</v>
      </c>
      <c r="N51" s="496"/>
      <c r="O51" s="169"/>
      <c r="P51" s="539">
        <v>20000</v>
      </c>
      <c r="Q51" s="564" t="s">
        <v>118</v>
      </c>
      <c r="R51" s="169"/>
      <c r="S51" s="585"/>
      <c r="T51" s="296">
        <v>20000</v>
      </c>
      <c r="U51" s="169" t="s">
        <v>157</v>
      </c>
      <c r="V51" s="173">
        <v>45173</v>
      </c>
      <c r="W51" s="267" t="s">
        <v>157</v>
      </c>
      <c r="X51" s="673" t="s">
        <v>371</v>
      </c>
      <c r="Y51" s="267"/>
      <c r="Z51" s="170"/>
      <c r="AA51" s="714"/>
      <c r="AB51" s="734">
        <f t="shared" si="4"/>
        <v>859659</v>
      </c>
      <c r="AC51" s="331" t="s">
        <v>362</v>
      </c>
    </row>
    <row r="52" spans="1:29" ht="26.1" customHeight="1">
      <c r="A52" s="221">
        <v>51</v>
      </c>
      <c r="B52" s="236">
        <v>45175</v>
      </c>
      <c r="C52" s="275"/>
      <c r="D52" s="297">
        <v>10000</v>
      </c>
      <c r="E52" s="332" t="s">
        <v>332</v>
      </c>
      <c r="F52" s="367" t="s">
        <v>146</v>
      </c>
      <c r="G52" s="396" t="s">
        <v>31</v>
      </c>
      <c r="H52" s="236">
        <v>45185</v>
      </c>
      <c r="I52" s="275" t="str">
        <f t="shared" si="5"/>
        <v>（土）</v>
      </c>
      <c r="J52" s="437">
        <v>0.70833333333333337</v>
      </c>
      <c r="K52" s="275" t="s">
        <v>0</v>
      </c>
      <c r="L52" s="469" t="s">
        <v>254</v>
      </c>
      <c r="M52" s="469" t="s">
        <v>295</v>
      </c>
      <c r="N52" s="516"/>
      <c r="O52" s="221"/>
      <c r="P52" s="540">
        <v>10000</v>
      </c>
      <c r="Q52" s="565" t="s">
        <v>118</v>
      </c>
      <c r="R52" s="469"/>
      <c r="S52" s="221"/>
      <c r="T52" s="297">
        <v>10000</v>
      </c>
      <c r="U52" s="221" t="s">
        <v>157</v>
      </c>
      <c r="V52" s="236">
        <v>45185</v>
      </c>
      <c r="W52" s="275" t="s">
        <v>157</v>
      </c>
      <c r="X52" s="672" t="s">
        <v>371</v>
      </c>
      <c r="Y52" s="267" t="s">
        <v>177</v>
      </c>
      <c r="Z52" s="221"/>
      <c r="AA52" s="351"/>
      <c r="AB52" s="731">
        <f t="shared" si="4"/>
        <v>869659</v>
      </c>
      <c r="AC52" s="332" t="s">
        <v>332</v>
      </c>
    </row>
    <row r="53" spans="1:29" ht="26.1" customHeight="1">
      <c r="A53" s="221">
        <v>52</v>
      </c>
      <c r="B53" s="173">
        <v>45185</v>
      </c>
      <c r="C53" s="267"/>
      <c r="D53" s="296">
        <v>28050</v>
      </c>
      <c r="E53" s="331" t="s">
        <v>222</v>
      </c>
      <c r="F53" s="190" t="s">
        <v>151</v>
      </c>
      <c r="G53" s="196" t="s">
        <v>45</v>
      </c>
      <c r="H53" s="173">
        <v>45185</v>
      </c>
      <c r="I53" s="267" t="str">
        <f t="shared" si="5"/>
        <v>（土）</v>
      </c>
      <c r="J53" s="436"/>
      <c r="K53" s="267"/>
      <c r="L53" s="468" t="s">
        <v>411</v>
      </c>
      <c r="M53" s="468"/>
      <c r="N53" s="496"/>
      <c r="O53" s="169"/>
      <c r="P53" s="539"/>
      <c r="Q53" s="564"/>
      <c r="R53" s="584" t="s">
        <v>186</v>
      </c>
      <c r="S53" s="585" t="s">
        <v>238</v>
      </c>
      <c r="T53" s="296">
        <v>28050</v>
      </c>
      <c r="U53" s="169" t="s">
        <v>217</v>
      </c>
      <c r="V53" s="235">
        <v>45236</v>
      </c>
      <c r="W53" s="267" t="s">
        <v>241</v>
      </c>
      <c r="X53" s="667" t="s">
        <v>371</v>
      </c>
      <c r="Y53" s="267"/>
      <c r="Z53" s="169"/>
      <c r="AA53" s="351"/>
      <c r="AB53" s="727">
        <f t="shared" si="4"/>
        <v>897709</v>
      </c>
      <c r="AC53" s="331" t="s">
        <v>80</v>
      </c>
    </row>
    <row r="54" spans="1:29" ht="26.1" customHeight="1">
      <c r="A54" s="169">
        <v>53</v>
      </c>
      <c r="B54" s="173">
        <v>45175</v>
      </c>
      <c r="C54" s="202"/>
      <c r="D54" s="296">
        <v>15000</v>
      </c>
      <c r="E54" s="330" t="s">
        <v>293</v>
      </c>
      <c r="F54" s="189" t="s">
        <v>146</v>
      </c>
      <c r="G54" s="196" t="s">
        <v>31</v>
      </c>
      <c r="H54" s="238">
        <v>45186</v>
      </c>
      <c r="I54" s="275" t="str">
        <f t="shared" si="5"/>
        <v>（日）</v>
      </c>
      <c r="J54" s="436">
        <v>0.70833333333333337</v>
      </c>
      <c r="K54" s="267" t="s">
        <v>0</v>
      </c>
      <c r="L54" s="468" t="s">
        <v>288</v>
      </c>
      <c r="M54" s="468" t="s">
        <v>295</v>
      </c>
      <c r="N54" s="496"/>
      <c r="O54" s="169"/>
      <c r="P54" s="539">
        <v>15000</v>
      </c>
      <c r="Q54" s="564" t="s">
        <v>118</v>
      </c>
      <c r="R54" s="584"/>
      <c r="S54" s="585"/>
      <c r="T54" s="296">
        <v>15000</v>
      </c>
      <c r="U54" s="169" t="s">
        <v>157</v>
      </c>
      <c r="V54" s="173">
        <v>45186</v>
      </c>
      <c r="W54" s="267" t="s">
        <v>157</v>
      </c>
      <c r="X54" s="673" t="s">
        <v>371</v>
      </c>
      <c r="Y54" s="267" t="s">
        <v>177</v>
      </c>
      <c r="Z54" s="217"/>
      <c r="AA54" s="351"/>
      <c r="AB54" s="727">
        <f t="shared" si="4"/>
        <v>912709</v>
      </c>
      <c r="AC54" s="330" t="s">
        <v>454</v>
      </c>
    </row>
    <row r="55" spans="1:29" ht="26.1" customHeight="1">
      <c r="A55" s="169">
        <v>54</v>
      </c>
      <c r="B55" s="238">
        <v>45182</v>
      </c>
      <c r="C55" s="265"/>
      <c r="D55" s="304">
        <v>10000</v>
      </c>
      <c r="E55" s="341" t="s">
        <v>380</v>
      </c>
      <c r="F55" s="372" t="s">
        <v>146</v>
      </c>
      <c r="G55" s="196" t="s">
        <v>31</v>
      </c>
      <c r="H55" s="238">
        <v>45188</v>
      </c>
      <c r="I55" s="267" t="str">
        <f t="shared" si="5"/>
        <v>（火）</v>
      </c>
      <c r="J55" s="436">
        <v>0.77083333333333337</v>
      </c>
      <c r="K55" s="266" t="s">
        <v>0</v>
      </c>
      <c r="L55" s="468" t="s">
        <v>210</v>
      </c>
      <c r="M55" s="474" t="s">
        <v>309</v>
      </c>
      <c r="N55" s="496"/>
      <c r="O55" s="169"/>
      <c r="P55" s="539">
        <v>10000</v>
      </c>
      <c r="Q55" s="564" t="s">
        <v>118</v>
      </c>
      <c r="R55" s="584"/>
      <c r="S55" s="585"/>
      <c r="T55" s="296">
        <v>10000</v>
      </c>
      <c r="U55" s="217" t="s">
        <v>241</v>
      </c>
      <c r="V55" s="238">
        <v>45189</v>
      </c>
      <c r="W55" s="266" t="s">
        <v>241</v>
      </c>
      <c r="X55" s="673" t="s">
        <v>371</v>
      </c>
      <c r="Y55" s="267"/>
      <c r="Z55" s="217"/>
      <c r="AA55" s="351"/>
      <c r="AB55" s="735">
        <f t="shared" si="4"/>
        <v>922709</v>
      </c>
      <c r="AC55" s="341" t="s">
        <v>391</v>
      </c>
    </row>
    <row r="56" spans="1:29" ht="26.1" customHeight="1">
      <c r="A56" s="169">
        <v>55</v>
      </c>
      <c r="B56" s="173">
        <v>45190</v>
      </c>
      <c r="C56" s="267"/>
      <c r="D56" s="296">
        <v>13200</v>
      </c>
      <c r="E56" s="333" t="s">
        <v>412</v>
      </c>
      <c r="F56" s="190" t="s">
        <v>151</v>
      </c>
      <c r="G56" s="196" t="s">
        <v>45</v>
      </c>
      <c r="H56" s="173">
        <v>45190</v>
      </c>
      <c r="I56" s="267" t="str">
        <f t="shared" si="5"/>
        <v>（木）</v>
      </c>
      <c r="J56" s="436">
        <v>0.70833333333333337</v>
      </c>
      <c r="K56" s="267" t="s">
        <v>0</v>
      </c>
      <c r="L56" s="468" t="s">
        <v>324</v>
      </c>
      <c r="M56" s="468"/>
      <c r="N56" s="496"/>
      <c r="O56" s="169"/>
      <c r="P56" s="539">
        <v>13200</v>
      </c>
      <c r="Q56" s="564" t="s">
        <v>118</v>
      </c>
      <c r="R56" s="584" t="s">
        <v>186</v>
      </c>
      <c r="S56" s="585" t="s">
        <v>238</v>
      </c>
      <c r="T56" s="296">
        <v>13200</v>
      </c>
      <c r="U56" s="169" t="s">
        <v>217</v>
      </c>
      <c r="V56" s="173">
        <v>45236</v>
      </c>
      <c r="W56" s="267" t="s">
        <v>241</v>
      </c>
      <c r="X56" s="667" t="s">
        <v>371</v>
      </c>
      <c r="Y56" s="267"/>
      <c r="Z56" s="169"/>
      <c r="AA56" s="351"/>
      <c r="AB56" s="727">
        <f t="shared" si="4"/>
        <v>935909</v>
      </c>
      <c r="AC56" s="333" t="s">
        <v>142</v>
      </c>
    </row>
    <row r="57" spans="1:29" ht="26.1" customHeight="1">
      <c r="A57" s="221">
        <v>56</v>
      </c>
      <c r="B57" s="173">
        <v>45180</v>
      </c>
      <c r="D57" s="296">
        <v>15000</v>
      </c>
      <c r="E57" s="331" t="s">
        <v>372</v>
      </c>
      <c r="F57" s="189" t="s">
        <v>146</v>
      </c>
      <c r="G57" s="196" t="s">
        <v>31</v>
      </c>
      <c r="H57" s="238">
        <v>45192</v>
      </c>
      <c r="I57" s="266" t="str">
        <f t="shared" si="5"/>
        <v>（土）</v>
      </c>
      <c r="J57" s="436">
        <v>0.70833333333333337</v>
      </c>
      <c r="K57" s="267" t="s">
        <v>0</v>
      </c>
      <c r="L57" s="468" t="s">
        <v>288</v>
      </c>
      <c r="M57" s="467" t="s">
        <v>16</v>
      </c>
      <c r="N57" s="497"/>
      <c r="O57" s="217"/>
      <c r="P57" s="541">
        <v>15000</v>
      </c>
      <c r="Q57" s="564" t="s">
        <v>118</v>
      </c>
      <c r="R57" s="217"/>
      <c r="S57" s="607"/>
      <c r="T57" s="296">
        <v>15000</v>
      </c>
      <c r="U57" s="169" t="s">
        <v>157</v>
      </c>
      <c r="V57" s="173">
        <v>923</v>
      </c>
      <c r="W57" s="267" t="s">
        <v>157</v>
      </c>
      <c r="X57" s="673" t="s">
        <v>371</v>
      </c>
      <c r="Y57" s="267" t="s">
        <v>177</v>
      </c>
      <c r="Z57" s="169"/>
      <c r="AA57" s="711"/>
      <c r="AB57" s="727">
        <f t="shared" si="4"/>
        <v>950909</v>
      </c>
      <c r="AC57" s="331" t="s">
        <v>445</v>
      </c>
    </row>
    <row r="58" spans="1:29" ht="26.1" customHeight="1">
      <c r="A58" s="169">
        <v>57</v>
      </c>
      <c r="B58" s="173">
        <v>45180</v>
      </c>
      <c r="C58" s="265"/>
      <c r="D58" s="296">
        <v>15000</v>
      </c>
      <c r="E58" s="331" t="s">
        <v>374</v>
      </c>
      <c r="F58" s="189" t="s">
        <v>151</v>
      </c>
      <c r="G58" s="195" t="s">
        <v>40</v>
      </c>
      <c r="H58" s="173">
        <v>45192</v>
      </c>
      <c r="I58" s="266" t="str">
        <f t="shared" si="5"/>
        <v>（土）</v>
      </c>
      <c r="J58" s="442">
        <v>0.59027777777777779</v>
      </c>
      <c r="K58" s="266" t="s">
        <v>0</v>
      </c>
      <c r="L58" s="468" t="s">
        <v>64</v>
      </c>
      <c r="M58" s="496" t="s">
        <v>16</v>
      </c>
      <c r="N58" s="496"/>
      <c r="O58" s="169"/>
      <c r="P58" s="539">
        <v>5000</v>
      </c>
      <c r="Q58" s="564" t="s">
        <v>118</v>
      </c>
      <c r="R58" s="468"/>
      <c r="S58" s="169"/>
      <c r="T58" s="295">
        <v>15000</v>
      </c>
      <c r="U58" s="221" t="s">
        <v>157</v>
      </c>
      <c r="V58" s="236">
        <v>45192</v>
      </c>
      <c r="W58" s="275" t="s">
        <v>157</v>
      </c>
      <c r="X58" s="673" t="s">
        <v>371</v>
      </c>
      <c r="Y58" s="267"/>
      <c r="Z58" s="702"/>
      <c r="AA58" s="715"/>
      <c r="AB58" s="727">
        <f t="shared" si="4"/>
        <v>965909</v>
      </c>
      <c r="AC58" s="331" t="s">
        <v>374</v>
      </c>
    </row>
    <row r="59" spans="1:29" ht="26.1" customHeight="1">
      <c r="A59" s="221">
        <f>ROW()-1</f>
        <v>58</v>
      </c>
      <c r="B59" s="238">
        <v>45192</v>
      </c>
      <c r="C59" s="265"/>
      <c r="D59" s="296">
        <v>11000</v>
      </c>
      <c r="E59" s="331" t="s">
        <v>305</v>
      </c>
      <c r="F59" s="189" t="s">
        <v>151</v>
      </c>
      <c r="G59" s="195" t="s">
        <v>45</v>
      </c>
      <c r="H59" s="173">
        <v>45192</v>
      </c>
      <c r="I59" s="267" t="str">
        <f t="shared" si="5"/>
        <v>（土）</v>
      </c>
      <c r="J59" s="436">
        <v>0.39583333333333331</v>
      </c>
      <c r="K59" s="266" t="s">
        <v>0</v>
      </c>
      <c r="L59" s="468" t="s">
        <v>237</v>
      </c>
      <c r="M59" s="468" t="s">
        <v>16</v>
      </c>
      <c r="N59" s="496"/>
      <c r="O59" s="169"/>
      <c r="P59" s="539">
        <v>11000</v>
      </c>
      <c r="Q59" s="564" t="s">
        <v>118</v>
      </c>
      <c r="R59" s="584" t="s">
        <v>155</v>
      </c>
      <c r="S59" s="585" t="s">
        <v>123</v>
      </c>
      <c r="T59" s="296">
        <v>11000</v>
      </c>
      <c r="U59" s="169" t="s">
        <v>241</v>
      </c>
      <c r="V59" s="173">
        <v>45220</v>
      </c>
      <c r="W59" s="267" t="s">
        <v>300</v>
      </c>
      <c r="X59" s="667" t="s">
        <v>371</v>
      </c>
      <c r="Y59" s="266"/>
      <c r="Z59" s="217"/>
      <c r="AA59" s="351"/>
      <c r="AB59" s="727">
        <f t="shared" si="4"/>
        <v>976909</v>
      </c>
      <c r="AC59" s="331" t="s">
        <v>57</v>
      </c>
    </row>
    <row r="60" spans="1:29" ht="26.1" customHeight="1">
      <c r="A60" s="169">
        <f>ROW()-1</f>
        <v>59</v>
      </c>
      <c r="B60" s="173">
        <v>45192</v>
      </c>
      <c r="C60" s="270"/>
      <c r="D60" s="296">
        <v>33000</v>
      </c>
      <c r="E60" s="331" t="s">
        <v>392</v>
      </c>
      <c r="F60" s="189" t="s">
        <v>151</v>
      </c>
      <c r="G60" s="195" t="s">
        <v>45</v>
      </c>
      <c r="H60" s="173">
        <v>45192</v>
      </c>
      <c r="I60" s="266" t="str">
        <f t="shared" si="5"/>
        <v>（土）</v>
      </c>
      <c r="J60" s="436">
        <v>0.70833333333333337</v>
      </c>
      <c r="K60" s="267" t="s">
        <v>0</v>
      </c>
      <c r="L60" s="468" t="s">
        <v>288</v>
      </c>
      <c r="M60" s="496" t="s">
        <v>16</v>
      </c>
      <c r="N60" s="496"/>
      <c r="O60" s="169"/>
      <c r="P60" s="539">
        <v>33000</v>
      </c>
      <c r="Q60" s="564" t="s">
        <v>118</v>
      </c>
      <c r="R60" s="468" t="s">
        <v>387</v>
      </c>
      <c r="S60" s="169" t="s">
        <v>389</v>
      </c>
      <c r="T60" s="295">
        <v>33000</v>
      </c>
      <c r="U60" s="169" t="s">
        <v>241</v>
      </c>
      <c r="V60" s="173">
        <v>45220</v>
      </c>
      <c r="W60" s="267" t="s">
        <v>300</v>
      </c>
      <c r="X60" s="667" t="s">
        <v>371</v>
      </c>
      <c r="Y60" s="267"/>
      <c r="Z60" s="347"/>
      <c r="AA60" s="715"/>
      <c r="AB60" s="727">
        <f t="shared" si="4"/>
        <v>1009909</v>
      </c>
      <c r="AC60" s="331" t="s">
        <v>451</v>
      </c>
    </row>
    <row r="61" spans="1:29" ht="26.1" customHeight="1">
      <c r="A61" s="221">
        <v>60</v>
      </c>
      <c r="B61" s="173">
        <v>45180</v>
      </c>
      <c r="D61" s="296">
        <v>10000</v>
      </c>
      <c r="E61" s="331" t="s">
        <v>329</v>
      </c>
      <c r="F61" s="189" t="s">
        <v>146</v>
      </c>
      <c r="G61" s="196" t="s">
        <v>31</v>
      </c>
      <c r="H61" s="238">
        <v>45193</v>
      </c>
      <c r="I61" s="267" t="str">
        <f t="shared" si="5"/>
        <v>（日）</v>
      </c>
      <c r="J61" s="436">
        <v>0.70833333333333337</v>
      </c>
      <c r="K61" s="266" t="s">
        <v>0</v>
      </c>
      <c r="L61" s="468" t="s">
        <v>324</v>
      </c>
      <c r="M61" s="469" t="s">
        <v>16</v>
      </c>
      <c r="N61" s="516"/>
      <c r="O61" s="221"/>
      <c r="P61" s="540">
        <v>10000</v>
      </c>
      <c r="Q61" s="564" t="s">
        <v>118</v>
      </c>
      <c r="R61" s="585"/>
      <c r="S61" s="585"/>
      <c r="T61" s="296">
        <v>10000</v>
      </c>
      <c r="U61" s="221" t="s">
        <v>157</v>
      </c>
      <c r="V61" s="238">
        <v>45193</v>
      </c>
      <c r="W61" s="275" t="s">
        <v>157</v>
      </c>
      <c r="X61" s="673" t="s">
        <v>371</v>
      </c>
      <c r="Y61" s="267" t="s">
        <v>177</v>
      </c>
      <c r="Z61" s="217"/>
      <c r="AA61" s="351"/>
      <c r="AB61" s="727">
        <f t="shared" si="4"/>
        <v>1019909</v>
      </c>
      <c r="AC61" s="331" t="s">
        <v>355</v>
      </c>
    </row>
    <row r="62" spans="1:29" ht="26.1" customHeight="1">
      <c r="A62" s="221">
        <v>61</v>
      </c>
      <c r="B62" s="238">
        <v>45193</v>
      </c>
      <c r="D62" s="299">
        <v>13200</v>
      </c>
      <c r="E62" s="331" t="s">
        <v>416</v>
      </c>
      <c r="F62" s="190" t="s">
        <v>151</v>
      </c>
      <c r="G62" s="196" t="s">
        <v>45</v>
      </c>
      <c r="H62" s="238">
        <v>45193</v>
      </c>
      <c r="I62" s="267" t="str">
        <f t="shared" si="5"/>
        <v>（日）</v>
      </c>
      <c r="J62" s="436">
        <v>0.70833333333333337</v>
      </c>
      <c r="K62" s="267" t="s">
        <v>0</v>
      </c>
      <c r="L62" s="468" t="s">
        <v>7</v>
      </c>
      <c r="M62" s="468" t="s">
        <v>16</v>
      </c>
      <c r="N62" s="497"/>
      <c r="O62" s="217"/>
      <c r="P62" s="541">
        <v>13200</v>
      </c>
      <c r="Q62" s="564" t="s">
        <v>118</v>
      </c>
      <c r="R62" s="584" t="s">
        <v>186</v>
      </c>
      <c r="S62" s="585" t="s">
        <v>238</v>
      </c>
      <c r="T62" s="296">
        <v>13200</v>
      </c>
      <c r="U62" s="169" t="s">
        <v>217</v>
      </c>
      <c r="V62" s="173">
        <v>45236</v>
      </c>
      <c r="W62" s="267" t="s">
        <v>241</v>
      </c>
      <c r="X62" s="667" t="s">
        <v>371</v>
      </c>
      <c r="Y62" s="266"/>
      <c r="Z62" s="217"/>
      <c r="AA62" s="351"/>
      <c r="AB62" s="727">
        <f t="shared" si="4"/>
        <v>1033109</v>
      </c>
      <c r="AC62" s="331" t="s">
        <v>452</v>
      </c>
    </row>
    <row r="63" spans="1:29" ht="26.1" customHeight="1">
      <c r="A63" s="169">
        <v>62</v>
      </c>
      <c r="B63" s="238">
        <v>45193</v>
      </c>
      <c r="D63" s="299">
        <v>16500</v>
      </c>
      <c r="E63" s="331" t="s">
        <v>415</v>
      </c>
      <c r="F63" s="190" t="s">
        <v>151</v>
      </c>
      <c r="G63" s="196" t="s">
        <v>45</v>
      </c>
      <c r="H63" s="238">
        <v>45193</v>
      </c>
      <c r="I63" s="267" t="str">
        <f t="shared" si="5"/>
        <v>（日）</v>
      </c>
      <c r="J63" s="436">
        <v>0.70833333333333337</v>
      </c>
      <c r="K63" s="267" t="s">
        <v>0</v>
      </c>
      <c r="L63" s="468" t="s">
        <v>410</v>
      </c>
      <c r="M63" s="470"/>
      <c r="N63" s="497"/>
      <c r="O63" s="217"/>
      <c r="P63" s="541">
        <v>16500</v>
      </c>
      <c r="Q63" s="564" t="s">
        <v>118</v>
      </c>
      <c r="R63" s="584" t="s">
        <v>186</v>
      </c>
      <c r="S63" s="585" t="s">
        <v>238</v>
      </c>
      <c r="T63" s="296">
        <v>16500</v>
      </c>
      <c r="U63" s="169" t="s">
        <v>217</v>
      </c>
      <c r="V63" s="173">
        <v>45236</v>
      </c>
      <c r="W63" s="267" t="s">
        <v>241</v>
      </c>
      <c r="X63" s="667" t="s">
        <v>371</v>
      </c>
      <c r="Y63" s="266"/>
      <c r="Z63" s="217"/>
      <c r="AA63" s="351"/>
      <c r="AB63" s="727">
        <f t="shared" si="4"/>
        <v>1049609</v>
      </c>
      <c r="AC63" s="331" t="s">
        <v>283</v>
      </c>
    </row>
    <row r="64" spans="1:29" ht="26.1" customHeight="1">
      <c r="A64" s="221">
        <v>63</v>
      </c>
      <c r="B64" s="238">
        <v>45195</v>
      </c>
      <c r="C64" s="271"/>
      <c r="D64" s="299">
        <v>20000</v>
      </c>
      <c r="E64" s="342" t="s">
        <v>381</v>
      </c>
      <c r="F64" s="190" t="s">
        <v>146</v>
      </c>
      <c r="G64" s="196" t="s">
        <v>31</v>
      </c>
      <c r="H64" s="238">
        <v>45196</v>
      </c>
      <c r="I64" s="266" t="str">
        <f t="shared" si="5"/>
        <v>（水）</v>
      </c>
      <c r="J64" s="435">
        <v>0.66666666666666663</v>
      </c>
      <c r="K64" s="266" t="s">
        <v>0</v>
      </c>
      <c r="L64" s="475" t="s">
        <v>234</v>
      </c>
      <c r="M64" s="500" t="s">
        <v>236</v>
      </c>
      <c r="N64" s="519"/>
      <c r="O64" s="217"/>
      <c r="P64" s="541">
        <v>20000</v>
      </c>
      <c r="Q64" s="563" t="s">
        <v>118</v>
      </c>
      <c r="R64" s="586"/>
      <c r="S64" s="607"/>
      <c r="T64" s="299">
        <v>20000</v>
      </c>
      <c r="U64" s="217" t="s">
        <v>157</v>
      </c>
      <c r="V64" s="238">
        <v>45196</v>
      </c>
      <c r="W64" s="266" t="s">
        <v>157</v>
      </c>
      <c r="X64" s="667" t="s">
        <v>371</v>
      </c>
      <c r="Y64" s="266"/>
      <c r="Z64" s="217"/>
      <c r="AA64" s="711"/>
      <c r="AB64" s="728">
        <f t="shared" si="4"/>
        <v>1069609</v>
      </c>
      <c r="AC64" s="342" t="s">
        <v>455</v>
      </c>
    </row>
    <row r="65" spans="1:29" ht="26.1" customHeight="1">
      <c r="A65" s="221">
        <f>ROW()-1</f>
        <v>64</v>
      </c>
      <c r="B65" s="241">
        <v>45195</v>
      </c>
      <c r="C65" s="276"/>
      <c r="D65" s="305">
        <v>70000</v>
      </c>
      <c r="E65" s="343" t="s">
        <v>382</v>
      </c>
      <c r="F65" s="373" t="s">
        <v>151</v>
      </c>
      <c r="G65" s="401" t="s">
        <v>40</v>
      </c>
      <c r="H65" s="241">
        <v>45200</v>
      </c>
      <c r="I65" s="426" t="str">
        <f t="shared" si="5"/>
        <v>（日）</v>
      </c>
      <c r="J65" s="443"/>
      <c r="K65" s="426"/>
      <c r="L65" s="476" t="s">
        <v>254</v>
      </c>
      <c r="M65" s="501" t="s">
        <v>17</v>
      </c>
      <c r="N65" s="501" t="s">
        <v>303</v>
      </c>
      <c r="O65" s="529"/>
      <c r="P65" s="545">
        <v>5000</v>
      </c>
      <c r="Q65" s="570" t="s">
        <v>118</v>
      </c>
      <c r="R65" s="476"/>
      <c r="S65" s="529"/>
      <c r="T65" s="305">
        <v>70000</v>
      </c>
      <c r="U65" s="529" t="s">
        <v>157</v>
      </c>
      <c r="V65" s="643">
        <v>45200</v>
      </c>
      <c r="W65" s="288" t="s">
        <v>157</v>
      </c>
      <c r="X65" s="668" t="s">
        <v>400</v>
      </c>
      <c r="Y65" s="288"/>
      <c r="Z65" s="231"/>
      <c r="AA65" s="716">
        <f>SUM(T65:T78)</f>
        <v>444657</v>
      </c>
      <c r="AB65" s="736">
        <f t="shared" si="4"/>
        <v>1139609</v>
      </c>
      <c r="AC65" s="757" t="s">
        <v>382</v>
      </c>
    </row>
    <row r="66" spans="1:29" ht="26.1" customHeight="1">
      <c r="A66" s="223">
        <f>ROW()-1</f>
        <v>65</v>
      </c>
      <c r="B66" s="242">
        <v>45199</v>
      </c>
      <c r="C66" s="277"/>
      <c r="D66" s="296">
        <v>3030</v>
      </c>
      <c r="E66" s="331" t="s">
        <v>197</v>
      </c>
      <c r="F66" s="367" t="s">
        <v>149</v>
      </c>
      <c r="G66" s="396"/>
      <c r="H66" s="173">
        <v>45200</v>
      </c>
      <c r="I66" s="267" t="str">
        <f t="shared" si="5"/>
        <v>（日）</v>
      </c>
      <c r="J66" s="436"/>
      <c r="K66" s="267"/>
      <c r="L66" s="468" t="s">
        <v>447</v>
      </c>
      <c r="M66" s="468" t="s">
        <v>17</v>
      </c>
      <c r="N66" s="496"/>
      <c r="O66" s="169"/>
      <c r="P66" s="539"/>
      <c r="Q66" s="564"/>
      <c r="R66" s="584"/>
      <c r="S66" s="585"/>
      <c r="T66" s="296">
        <v>3030</v>
      </c>
      <c r="U66" s="216" t="s">
        <v>157</v>
      </c>
      <c r="V66" s="173">
        <v>45200</v>
      </c>
      <c r="W66" s="658" t="s">
        <v>217</v>
      </c>
      <c r="X66" s="670" t="s">
        <v>400</v>
      </c>
      <c r="Y66" s="697"/>
      <c r="Z66" s="170"/>
      <c r="AA66" s="714"/>
      <c r="AB66" s="737">
        <f t="shared" si="4"/>
        <v>1142639</v>
      </c>
      <c r="AC66" s="331" t="s">
        <v>302</v>
      </c>
    </row>
    <row r="67" spans="1:29" ht="26.1" customHeight="1">
      <c r="A67" s="224">
        <f>ROW()-1</f>
        <v>66</v>
      </c>
      <c r="B67" s="242">
        <v>45200</v>
      </c>
      <c r="C67" s="277"/>
      <c r="D67" s="296">
        <v>187442</v>
      </c>
      <c r="E67" s="331" t="s">
        <v>110</v>
      </c>
      <c r="F67" s="189" t="s">
        <v>146</v>
      </c>
      <c r="G67" s="195" t="s">
        <v>31</v>
      </c>
      <c r="H67" s="173">
        <v>45200</v>
      </c>
      <c r="I67" s="267" t="str">
        <f t="shared" si="5"/>
        <v>（日）</v>
      </c>
      <c r="J67" s="436">
        <v>0.70833333333333337</v>
      </c>
      <c r="K67" s="267" t="s">
        <v>0</v>
      </c>
      <c r="L67" s="468" t="s">
        <v>390</v>
      </c>
      <c r="M67" s="468" t="s">
        <v>17</v>
      </c>
      <c r="N67" s="496"/>
      <c r="O67" s="169"/>
      <c r="P67" s="539"/>
      <c r="Q67" s="564"/>
      <c r="R67" s="584"/>
      <c r="S67" s="585"/>
      <c r="T67" s="296">
        <v>187442</v>
      </c>
      <c r="U67" s="169" t="s">
        <v>217</v>
      </c>
      <c r="V67" s="173">
        <v>45230</v>
      </c>
      <c r="W67" s="658" t="s">
        <v>217</v>
      </c>
      <c r="X67" s="669" t="s">
        <v>400</v>
      </c>
      <c r="Y67" s="463"/>
      <c r="Z67" s="703"/>
      <c r="AA67" s="714"/>
      <c r="AB67" s="738">
        <f t="shared" si="4"/>
        <v>1330081</v>
      </c>
      <c r="AC67" s="344" t="s">
        <v>110</v>
      </c>
    </row>
    <row r="68" spans="1:29" ht="26.1" customHeight="1">
      <c r="A68" s="221">
        <f>ROW()-1</f>
        <v>67</v>
      </c>
      <c r="B68" s="236">
        <v>45202</v>
      </c>
      <c r="D68" s="297">
        <v>10000</v>
      </c>
      <c r="E68" s="332" t="s">
        <v>379</v>
      </c>
      <c r="F68" s="189" t="s">
        <v>151</v>
      </c>
      <c r="G68" s="195" t="s">
        <v>40</v>
      </c>
      <c r="H68" s="236">
        <v>45202</v>
      </c>
      <c r="I68" s="275" t="str">
        <f t="shared" si="5"/>
        <v>（火）</v>
      </c>
      <c r="J68" s="437"/>
      <c r="K68" s="267" t="s">
        <v>0</v>
      </c>
      <c r="L68" s="469" t="s">
        <v>394</v>
      </c>
      <c r="M68" s="469" t="s">
        <v>16</v>
      </c>
      <c r="N68" s="516"/>
      <c r="O68" s="221"/>
      <c r="P68" s="540">
        <v>10000</v>
      </c>
      <c r="Q68" s="565" t="s">
        <v>118</v>
      </c>
      <c r="R68" s="589"/>
      <c r="S68" s="606"/>
      <c r="T68" s="297">
        <v>10000</v>
      </c>
      <c r="U68" s="217" t="s">
        <v>157</v>
      </c>
      <c r="V68" s="236">
        <v>45202</v>
      </c>
      <c r="W68" s="275" t="s">
        <v>157</v>
      </c>
      <c r="X68" s="672" t="s">
        <v>400</v>
      </c>
      <c r="Y68" s="275"/>
      <c r="Z68" s="704"/>
      <c r="AA68" s="715"/>
      <c r="AB68" s="733">
        <f t="shared" si="4"/>
        <v>1340081</v>
      </c>
      <c r="AC68" s="332" t="s">
        <v>379</v>
      </c>
    </row>
    <row r="69" spans="1:29" ht="26.1" customHeight="1">
      <c r="A69" s="221">
        <v>68</v>
      </c>
      <c r="B69" s="235">
        <v>45205</v>
      </c>
      <c r="D69" s="295">
        <v>16500</v>
      </c>
      <c r="E69" s="333" t="s">
        <v>423</v>
      </c>
      <c r="F69" s="371" t="s">
        <v>151</v>
      </c>
      <c r="G69" s="400" t="s">
        <v>45</v>
      </c>
      <c r="H69" s="235">
        <v>45205</v>
      </c>
      <c r="I69" s="427" t="str">
        <f t="shared" si="5"/>
        <v>（金）</v>
      </c>
      <c r="J69" s="444">
        <v>0.75</v>
      </c>
      <c r="K69" s="275" t="s">
        <v>0</v>
      </c>
      <c r="L69" s="467" t="s">
        <v>101</v>
      </c>
      <c r="M69" s="502" t="s">
        <v>418</v>
      </c>
      <c r="N69" s="515"/>
      <c r="O69" s="222"/>
      <c r="P69" s="538">
        <v>16500</v>
      </c>
      <c r="Q69" s="569" t="s">
        <v>118</v>
      </c>
      <c r="R69" s="591" t="s">
        <v>419</v>
      </c>
      <c r="S69" s="611" t="s">
        <v>251</v>
      </c>
      <c r="T69" s="312">
        <v>16500</v>
      </c>
      <c r="U69" s="224" t="s">
        <v>217</v>
      </c>
      <c r="V69" s="249">
        <v>45236</v>
      </c>
      <c r="W69" s="289" t="s">
        <v>241</v>
      </c>
      <c r="X69" s="669" t="s">
        <v>400</v>
      </c>
      <c r="Y69" s="699"/>
      <c r="Z69" s="222"/>
      <c r="AA69" s="351"/>
      <c r="AB69" s="733">
        <f t="shared" si="4"/>
        <v>1356581</v>
      </c>
      <c r="AC69" s="333" t="s">
        <v>453</v>
      </c>
    </row>
    <row r="70" spans="1:29" ht="26.1" customHeight="1">
      <c r="A70" s="225">
        <v>69</v>
      </c>
      <c r="B70" s="243">
        <v>45207</v>
      </c>
      <c r="C70" s="278"/>
      <c r="D70" s="306">
        <v>20000</v>
      </c>
      <c r="E70" s="344" t="s">
        <v>154</v>
      </c>
      <c r="F70" s="189" t="s">
        <v>151</v>
      </c>
      <c r="G70" s="195" t="s">
        <v>40</v>
      </c>
      <c r="H70" s="173">
        <v>45207</v>
      </c>
      <c r="I70" s="266" t="str">
        <f t="shared" si="5"/>
        <v>（日）</v>
      </c>
      <c r="J70" s="439">
        <v>0.44444444444444442</v>
      </c>
      <c r="K70" s="266"/>
      <c r="L70" s="468" t="s">
        <v>270</v>
      </c>
      <c r="M70" s="503" t="s">
        <v>16</v>
      </c>
      <c r="N70" s="510" t="s">
        <v>175</v>
      </c>
      <c r="O70" s="224"/>
      <c r="P70" s="546">
        <v>5000</v>
      </c>
      <c r="Q70" s="571" t="s">
        <v>118</v>
      </c>
      <c r="R70" s="592"/>
      <c r="S70" s="170"/>
      <c r="T70" s="312">
        <v>20000</v>
      </c>
      <c r="U70" s="224" t="s">
        <v>157</v>
      </c>
      <c r="V70" s="249">
        <v>45207</v>
      </c>
      <c r="W70" s="289" t="s">
        <v>157</v>
      </c>
      <c r="X70" s="669" t="s">
        <v>400</v>
      </c>
      <c r="Y70" s="283"/>
      <c r="Z70" s="702"/>
      <c r="AA70" s="715"/>
      <c r="AB70" s="727">
        <f t="shared" si="4"/>
        <v>1376581</v>
      </c>
      <c r="AC70" s="331" t="s">
        <v>154</v>
      </c>
    </row>
    <row r="71" spans="1:29" ht="26.1" customHeight="1">
      <c r="A71" s="221">
        <v>70</v>
      </c>
      <c r="B71" s="173">
        <v>45209</v>
      </c>
      <c r="D71" s="296">
        <v>5000</v>
      </c>
      <c r="E71" s="331" t="s">
        <v>407</v>
      </c>
      <c r="F71" s="190" t="s">
        <v>146</v>
      </c>
      <c r="G71" s="196" t="s">
        <v>31</v>
      </c>
      <c r="H71" s="173">
        <v>45209</v>
      </c>
      <c r="I71" s="267" t="str">
        <f t="shared" si="5"/>
        <v>（火）</v>
      </c>
      <c r="J71" s="436">
        <v>0.75</v>
      </c>
      <c r="K71" s="267" t="s">
        <v>0</v>
      </c>
      <c r="L71" s="468" t="s">
        <v>395</v>
      </c>
      <c r="M71" s="468" t="s">
        <v>309</v>
      </c>
      <c r="N71" s="499"/>
      <c r="O71" s="216"/>
      <c r="P71" s="547">
        <v>5000</v>
      </c>
      <c r="Q71" s="565" t="s">
        <v>118</v>
      </c>
      <c r="R71" s="584"/>
      <c r="S71" s="585"/>
      <c r="T71" s="308">
        <v>5000</v>
      </c>
      <c r="U71" s="216" t="s">
        <v>157</v>
      </c>
      <c r="V71" s="174">
        <v>45209</v>
      </c>
      <c r="W71" s="275" t="s">
        <v>157</v>
      </c>
      <c r="X71" s="672" t="s">
        <v>400</v>
      </c>
      <c r="Y71" s="267"/>
      <c r="Z71" s="702"/>
      <c r="AA71" s="715"/>
      <c r="AB71" s="727">
        <f t="shared" si="4"/>
        <v>1381581</v>
      </c>
      <c r="AC71" s="331" t="s">
        <v>4</v>
      </c>
    </row>
    <row r="72" spans="1:29" ht="26.1" customHeight="1">
      <c r="A72" s="225">
        <v>71</v>
      </c>
      <c r="B72" s="244">
        <v>45209</v>
      </c>
      <c r="C72" s="265"/>
      <c r="D72" s="307">
        <v>31685</v>
      </c>
      <c r="E72" s="345" t="s">
        <v>204</v>
      </c>
      <c r="F72" s="374" t="s">
        <v>149</v>
      </c>
      <c r="G72" s="402"/>
      <c r="H72" s="244">
        <v>45214</v>
      </c>
      <c r="I72" s="428" t="str">
        <f t="shared" si="5"/>
        <v>（日）</v>
      </c>
      <c r="J72" s="445">
        <v>0.45833333333333331</v>
      </c>
      <c r="K72" s="428" t="s">
        <v>0</v>
      </c>
      <c r="L72" s="477" t="s">
        <v>398</v>
      </c>
      <c r="M72" s="477" t="s">
        <v>16</v>
      </c>
      <c r="N72" s="520"/>
      <c r="O72" s="530"/>
      <c r="P72" s="548"/>
      <c r="Q72" s="572"/>
      <c r="R72" s="593"/>
      <c r="S72" s="612"/>
      <c r="T72" s="307">
        <v>31685</v>
      </c>
      <c r="U72" s="530" t="s">
        <v>241</v>
      </c>
      <c r="V72" s="244">
        <v>45230</v>
      </c>
      <c r="W72" s="428" t="s">
        <v>241</v>
      </c>
      <c r="X72" s="677" t="s">
        <v>400</v>
      </c>
      <c r="Y72" s="428"/>
      <c r="Z72" s="530"/>
      <c r="AA72" s="714"/>
      <c r="AB72" s="739">
        <f t="shared" si="4"/>
        <v>1413266</v>
      </c>
      <c r="AC72" s="758" t="s">
        <v>406</v>
      </c>
    </row>
    <row r="73" spans="1:29" ht="26.1" customHeight="1">
      <c r="A73" s="221">
        <v>72</v>
      </c>
      <c r="B73" s="173">
        <v>45214</v>
      </c>
      <c r="D73" s="296">
        <v>20000</v>
      </c>
      <c r="E73" s="330" t="s">
        <v>321</v>
      </c>
      <c r="F73" s="190" t="s">
        <v>146</v>
      </c>
      <c r="G73" s="196" t="s">
        <v>31</v>
      </c>
      <c r="H73" s="238">
        <v>45214</v>
      </c>
      <c r="I73" s="266" t="str">
        <f t="shared" si="5"/>
        <v>（日）</v>
      </c>
      <c r="J73" s="435">
        <v>0.5</v>
      </c>
      <c r="K73" s="266" t="s">
        <v>0</v>
      </c>
      <c r="L73" s="470" t="s">
        <v>398</v>
      </c>
      <c r="M73" s="470" t="s">
        <v>16</v>
      </c>
      <c r="N73" s="497"/>
      <c r="O73" s="217"/>
      <c r="P73" s="541">
        <v>20000</v>
      </c>
      <c r="Q73" s="565" t="s">
        <v>118</v>
      </c>
      <c r="R73" s="470"/>
      <c r="S73" s="217"/>
      <c r="T73" s="299">
        <v>20000</v>
      </c>
      <c r="U73" s="217" t="s">
        <v>157</v>
      </c>
      <c r="V73" s="236">
        <v>45214</v>
      </c>
      <c r="W73" s="275" t="s">
        <v>157</v>
      </c>
      <c r="X73" s="672" t="s">
        <v>400</v>
      </c>
      <c r="Y73" s="275" t="s">
        <v>177</v>
      </c>
      <c r="Z73" s="221"/>
      <c r="AA73" s="715"/>
      <c r="AB73" s="727">
        <f t="shared" si="4"/>
        <v>1433266</v>
      </c>
      <c r="AC73" s="330" t="s">
        <v>321</v>
      </c>
    </row>
    <row r="74" spans="1:29" ht="26.1" customHeight="1">
      <c r="A74" s="225">
        <v>73</v>
      </c>
      <c r="B74" s="238">
        <v>45216</v>
      </c>
      <c r="C74" s="202"/>
      <c r="D74" s="299">
        <v>20000</v>
      </c>
      <c r="E74" s="330" t="s">
        <v>69</v>
      </c>
      <c r="F74" s="190" t="s">
        <v>146</v>
      </c>
      <c r="G74" s="196" t="s">
        <v>31</v>
      </c>
      <c r="H74" s="238">
        <v>45217</v>
      </c>
      <c r="I74" s="266" t="str">
        <f t="shared" si="5"/>
        <v>（水）</v>
      </c>
      <c r="J74" s="435">
        <v>0.75</v>
      </c>
      <c r="K74" s="266" t="s">
        <v>0</v>
      </c>
      <c r="L74" s="470" t="s">
        <v>402</v>
      </c>
      <c r="M74" s="470" t="s">
        <v>297</v>
      </c>
      <c r="N74" s="497"/>
      <c r="O74" s="217"/>
      <c r="P74" s="541">
        <v>20000</v>
      </c>
      <c r="Q74" s="563" t="s">
        <v>118</v>
      </c>
      <c r="R74" s="470"/>
      <c r="S74" s="217"/>
      <c r="T74" s="299">
        <v>20000</v>
      </c>
      <c r="U74" s="217" t="s">
        <v>157</v>
      </c>
      <c r="V74" s="235">
        <v>45217</v>
      </c>
      <c r="W74" s="270" t="s">
        <v>157</v>
      </c>
      <c r="X74" s="667" t="s">
        <v>400</v>
      </c>
      <c r="Y74" s="266"/>
      <c r="Z74" s="347"/>
      <c r="AA74" s="717"/>
      <c r="AB74" s="728">
        <f t="shared" si="4"/>
        <v>1453266</v>
      </c>
      <c r="AC74" s="330" t="s">
        <v>69</v>
      </c>
    </row>
    <row r="75" spans="1:29" ht="26.1" customHeight="1">
      <c r="A75" s="221">
        <v>74</v>
      </c>
      <c r="B75" s="244">
        <v>45216</v>
      </c>
      <c r="C75" s="265"/>
      <c r="D75" s="307">
        <v>30000</v>
      </c>
      <c r="E75" s="345" t="s">
        <v>2</v>
      </c>
      <c r="F75" s="374" t="s">
        <v>146</v>
      </c>
      <c r="G75" s="402" t="s">
        <v>31</v>
      </c>
      <c r="H75" s="244">
        <v>45221</v>
      </c>
      <c r="I75" s="428" t="str">
        <f t="shared" si="5"/>
        <v>（日）</v>
      </c>
      <c r="J75" s="445">
        <v>0.45833333333333331</v>
      </c>
      <c r="K75" s="428" t="s">
        <v>0</v>
      </c>
      <c r="L75" s="477" t="s">
        <v>405</v>
      </c>
      <c r="M75" s="477" t="s">
        <v>404</v>
      </c>
      <c r="N75" s="520"/>
      <c r="O75" s="530"/>
      <c r="P75" s="548"/>
      <c r="Q75" s="572"/>
      <c r="R75" s="593"/>
      <c r="S75" s="612"/>
      <c r="T75" s="307">
        <v>30000</v>
      </c>
      <c r="U75" s="530" t="s">
        <v>157</v>
      </c>
      <c r="V75" s="244">
        <v>45221</v>
      </c>
      <c r="W75" s="428" t="s">
        <v>157</v>
      </c>
      <c r="X75" s="677" t="s">
        <v>400</v>
      </c>
      <c r="Y75" s="428"/>
      <c r="Z75" s="530"/>
      <c r="AA75" s="718"/>
      <c r="AB75" s="739">
        <f t="shared" si="4"/>
        <v>1483266</v>
      </c>
      <c r="AC75" s="758" t="s">
        <v>456</v>
      </c>
    </row>
    <row r="76" spans="1:29" ht="26.1" customHeight="1">
      <c r="A76" s="225">
        <v>75</v>
      </c>
      <c r="B76" s="244">
        <v>45219</v>
      </c>
      <c r="C76" s="265"/>
      <c r="D76" s="307">
        <v>1000</v>
      </c>
      <c r="E76" s="345" t="s">
        <v>417</v>
      </c>
      <c r="F76" s="374" t="s">
        <v>151</v>
      </c>
      <c r="G76" s="402" t="s">
        <v>40</v>
      </c>
      <c r="H76" s="244">
        <v>45223</v>
      </c>
      <c r="I76" s="428" t="str">
        <f t="shared" si="5"/>
        <v>（火）</v>
      </c>
      <c r="J76" s="445">
        <v>0.41666666666666669</v>
      </c>
      <c r="K76" s="428" t="s">
        <v>0</v>
      </c>
      <c r="L76" s="477" t="s">
        <v>277</v>
      </c>
      <c r="M76" s="477" t="s">
        <v>9</v>
      </c>
      <c r="N76" s="520"/>
      <c r="O76" s="530"/>
      <c r="P76" s="548"/>
      <c r="Q76" s="572"/>
      <c r="R76" s="593"/>
      <c r="S76" s="612"/>
      <c r="T76" s="307">
        <v>1000</v>
      </c>
      <c r="U76" s="530" t="s">
        <v>157</v>
      </c>
      <c r="V76" s="244">
        <v>45219</v>
      </c>
      <c r="W76" s="428" t="s">
        <v>157</v>
      </c>
      <c r="X76" s="677" t="s">
        <v>400</v>
      </c>
      <c r="Y76" s="428"/>
      <c r="Z76" s="530"/>
      <c r="AA76" s="718"/>
      <c r="AB76" s="739">
        <f t="shared" si="4"/>
        <v>1484266</v>
      </c>
      <c r="AC76" s="758" t="s">
        <v>417</v>
      </c>
    </row>
    <row r="77" spans="1:29" ht="26.1" customHeight="1">
      <c r="A77" s="221">
        <v>76</v>
      </c>
      <c r="B77" s="238">
        <v>45225</v>
      </c>
      <c r="D77" s="299">
        <v>10000</v>
      </c>
      <c r="E77" s="330" t="s">
        <v>240</v>
      </c>
      <c r="F77" s="190" t="s">
        <v>146</v>
      </c>
      <c r="G77" s="196" t="s">
        <v>31</v>
      </c>
      <c r="H77" s="238">
        <v>45225</v>
      </c>
      <c r="I77" s="266" t="str">
        <f t="shared" si="5"/>
        <v>（木）</v>
      </c>
      <c r="J77" s="435">
        <v>0.75</v>
      </c>
      <c r="K77" s="266" t="s">
        <v>0</v>
      </c>
      <c r="L77" s="470" t="s">
        <v>422</v>
      </c>
      <c r="M77" s="497" t="s">
        <v>16</v>
      </c>
      <c r="N77" s="497"/>
      <c r="O77" s="217"/>
      <c r="P77" s="541">
        <v>10000</v>
      </c>
      <c r="Q77" s="563" t="s">
        <v>118</v>
      </c>
      <c r="R77" s="586"/>
      <c r="S77" s="607" t="s">
        <v>424</v>
      </c>
      <c r="T77" s="299">
        <v>10000</v>
      </c>
      <c r="U77" s="222" t="s">
        <v>157</v>
      </c>
      <c r="V77" s="238">
        <v>45225</v>
      </c>
      <c r="W77" s="266" t="s">
        <v>157</v>
      </c>
      <c r="X77" s="667" t="s">
        <v>443</v>
      </c>
      <c r="Y77" s="266"/>
      <c r="Z77" s="217"/>
      <c r="AA77" s="351"/>
      <c r="AB77" s="739">
        <f t="shared" si="4"/>
        <v>1494266</v>
      </c>
      <c r="AC77" s="330" t="s">
        <v>240</v>
      </c>
    </row>
    <row r="78" spans="1:29" ht="26.1" customHeight="1">
      <c r="A78" s="226">
        <v>77</v>
      </c>
      <c r="B78" s="242">
        <v>45225</v>
      </c>
      <c r="C78" s="202"/>
      <c r="D78" s="296">
        <v>20000</v>
      </c>
      <c r="E78" s="331" t="s">
        <v>427</v>
      </c>
      <c r="F78" s="189" t="s">
        <v>146</v>
      </c>
      <c r="G78" s="195" t="s">
        <v>31</v>
      </c>
      <c r="H78" s="173">
        <v>45225</v>
      </c>
      <c r="I78" s="267" t="str">
        <f t="shared" si="5"/>
        <v>（木）</v>
      </c>
      <c r="J78" s="436">
        <v>0.75</v>
      </c>
      <c r="K78" s="267" t="s">
        <v>0</v>
      </c>
      <c r="L78" s="470" t="s">
        <v>422</v>
      </c>
      <c r="M78" s="468" t="s">
        <v>35</v>
      </c>
      <c r="N78" s="496"/>
      <c r="O78" s="169"/>
      <c r="P78" s="539"/>
      <c r="Q78" s="564"/>
      <c r="R78" s="584"/>
      <c r="S78" s="585"/>
      <c r="T78" s="296">
        <v>20000</v>
      </c>
      <c r="U78" s="347" t="s">
        <v>164</v>
      </c>
      <c r="V78" s="173">
        <v>45257</v>
      </c>
      <c r="W78" s="267" t="s">
        <v>217</v>
      </c>
      <c r="X78" s="667" t="s">
        <v>443</v>
      </c>
      <c r="Y78" s="267"/>
      <c r="Z78" s="169"/>
      <c r="AA78" s="351"/>
      <c r="AB78" s="728">
        <f t="shared" si="4"/>
        <v>1514266</v>
      </c>
      <c r="AC78" s="331" t="s">
        <v>427</v>
      </c>
    </row>
    <row r="79" spans="1:29" ht="26.1" customHeight="1">
      <c r="A79" s="227">
        <v>78</v>
      </c>
      <c r="B79" s="241">
        <v>45230</v>
      </c>
      <c r="C79" s="279"/>
      <c r="D79" s="305">
        <v>20000</v>
      </c>
      <c r="E79" s="343" t="s">
        <v>132</v>
      </c>
      <c r="F79" s="373" t="s">
        <v>146</v>
      </c>
      <c r="G79" s="401" t="s">
        <v>31</v>
      </c>
      <c r="H79" s="241">
        <v>45231</v>
      </c>
      <c r="I79" s="426" t="str">
        <f t="shared" si="5"/>
        <v>（水）</v>
      </c>
      <c r="J79" s="443">
        <v>0.75</v>
      </c>
      <c r="K79" s="426" t="s">
        <v>0</v>
      </c>
      <c r="L79" s="476" t="s">
        <v>280</v>
      </c>
      <c r="M79" s="504" t="s">
        <v>236</v>
      </c>
      <c r="N79" s="501"/>
      <c r="O79" s="529"/>
      <c r="P79" s="545">
        <v>10000</v>
      </c>
      <c r="Q79" s="570" t="s">
        <v>118</v>
      </c>
      <c r="R79" s="476"/>
      <c r="S79" s="529"/>
      <c r="T79" s="305">
        <v>20000</v>
      </c>
      <c r="U79" s="529" t="s">
        <v>157</v>
      </c>
      <c r="V79" s="241">
        <v>45231</v>
      </c>
      <c r="W79" s="426" t="s">
        <v>157</v>
      </c>
      <c r="X79" s="678" t="s">
        <v>368</v>
      </c>
      <c r="Y79" s="426"/>
      <c r="Z79" s="705"/>
      <c r="AA79" s="716">
        <f>SUM(T79:T93)</f>
        <v>149372</v>
      </c>
      <c r="AB79" s="740">
        <f t="shared" si="4"/>
        <v>1534266</v>
      </c>
      <c r="AC79" s="759" t="s">
        <v>369</v>
      </c>
    </row>
    <row r="80" spans="1:29" ht="26.1" customHeight="1">
      <c r="A80" s="221">
        <f t="shared" ref="A80:A143" si="6">ROW()-1</f>
        <v>79</v>
      </c>
      <c r="B80" s="173">
        <v>45233</v>
      </c>
      <c r="D80" s="296">
        <v>11616</v>
      </c>
      <c r="E80" s="331" t="s">
        <v>47</v>
      </c>
      <c r="F80" s="375" t="s">
        <v>151</v>
      </c>
      <c r="G80" s="375" t="s">
        <v>45</v>
      </c>
      <c r="H80" s="173">
        <v>45233</v>
      </c>
      <c r="I80" s="281" t="str">
        <f t="shared" si="5"/>
        <v>（金）</v>
      </c>
      <c r="J80" s="436"/>
      <c r="K80" s="267"/>
      <c r="L80" s="468"/>
      <c r="M80" s="468"/>
      <c r="N80" s="496"/>
      <c r="O80" s="169"/>
      <c r="P80" s="539"/>
      <c r="Q80" s="564"/>
      <c r="R80" s="586"/>
      <c r="S80" s="607"/>
      <c r="T80" s="296">
        <v>11616</v>
      </c>
      <c r="U80" s="348" t="s">
        <v>164</v>
      </c>
      <c r="V80" s="173">
        <v>45265</v>
      </c>
      <c r="W80" s="661" t="s">
        <v>164</v>
      </c>
      <c r="X80" s="679" t="s">
        <v>429</v>
      </c>
      <c r="Y80" s="267"/>
      <c r="Z80" s="169"/>
      <c r="AA80" s="718"/>
      <c r="AB80" s="741">
        <f t="shared" si="4"/>
        <v>1545882</v>
      </c>
      <c r="AC80" s="331" t="s">
        <v>461</v>
      </c>
    </row>
    <row r="81" spans="1:32" ht="26.1" customHeight="1">
      <c r="A81" s="169">
        <f t="shared" si="6"/>
        <v>80</v>
      </c>
      <c r="B81" s="174">
        <v>45233</v>
      </c>
      <c r="C81" s="202"/>
      <c r="D81" s="308">
        <v>6380</v>
      </c>
      <c r="E81" s="331" t="s">
        <v>459</v>
      </c>
      <c r="F81" s="375" t="s">
        <v>151</v>
      </c>
      <c r="G81" s="375" t="s">
        <v>45</v>
      </c>
      <c r="H81" s="174">
        <v>45233</v>
      </c>
      <c r="I81" s="281" t="str">
        <f t="shared" si="5"/>
        <v>（金）</v>
      </c>
      <c r="J81" s="444"/>
      <c r="K81" s="427"/>
      <c r="L81" s="467"/>
      <c r="M81" s="467"/>
      <c r="N81" s="515"/>
      <c r="O81" s="222"/>
      <c r="P81" s="538"/>
      <c r="Q81" s="569"/>
      <c r="R81" s="586"/>
      <c r="S81" s="607"/>
      <c r="T81" s="295">
        <v>6380</v>
      </c>
      <c r="U81" s="348" t="s">
        <v>164</v>
      </c>
      <c r="V81" s="235">
        <v>45265</v>
      </c>
      <c r="W81" s="661" t="s">
        <v>164</v>
      </c>
      <c r="X81" s="680" t="s">
        <v>368</v>
      </c>
      <c r="Y81" s="270"/>
      <c r="Z81" s="351"/>
      <c r="AA81" s="718"/>
      <c r="AB81" s="741">
        <f t="shared" si="4"/>
        <v>1552262</v>
      </c>
      <c r="AC81" s="331" t="s">
        <v>461</v>
      </c>
    </row>
    <row r="82" spans="1:32" ht="26.1" customHeight="1">
      <c r="A82" s="221">
        <f t="shared" si="6"/>
        <v>81</v>
      </c>
      <c r="B82" s="238">
        <v>45233</v>
      </c>
      <c r="C82" s="271"/>
      <c r="D82" s="299">
        <v>5676</v>
      </c>
      <c r="E82" s="331" t="s">
        <v>460</v>
      </c>
      <c r="F82" s="375" t="s">
        <v>151</v>
      </c>
      <c r="G82" s="375" t="s">
        <v>45</v>
      </c>
      <c r="H82" s="238">
        <v>45233</v>
      </c>
      <c r="I82" s="281" t="str">
        <f t="shared" si="5"/>
        <v>（金）</v>
      </c>
      <c r="J82" s="435"/>
      <c r="K82" s="266"/>
      <c r="L82" s="470"/>
      <c r="M82" s="470"/>
      <c r="N82" s="497"/>
      <c r="O82" s="217"/>
      <c r="P82" s="541"/>
      <c r="Q82" s="573"/>
      <c r="R82" s="485"/>
      <c r="S82" s="613"/>
      <c r="T82" s="627">
        <v>5676</v>
      </c>
      <c r="U82" s="348" t="s">
        <v>164</v>
      </c>
      <c r="V82" s="238">
        <v>45265</v>
      </c>
      <c r="W82" s="661" t="s">
        <v>164</v>
      </c>
      <c r="X82" s="680" t="s">
        <v>368</v>
      </c>
      <c r="Y82" s="266"/>
      <c r="Z82" s="217"/>
      <c r="AA82" s="714"/>
      <c r="AB82" s="741">
        <f t="shared" si="4"/>
        <v>1557938</v>
      </c>
      <c r="AC82" s="331" t="s">
        <v>461</v>
      </c>
    </row>
    <row r="83" spans="1:32" ht="26.1" customHeight="1">
      <c r="A83" s="217">
        <f t="shared" si="6"/>
        <v>82</v>
      </c>
      <c r="B83" s="238">
        <v>45233</v>
      </c>
      <c r="C83" s="271"/>
      <c r="D83" s="299">
        <v>6000</v>
      </c>
      <c r="E83" s="330" t="s">
        <v>467</v>
      </c>
      <c r="F83" s="376" t="s">
        <v>151</v>
      </c>
      <c r="G83" s="376" t="s">
        <v>45</v>
      </c>
      <c r="H83" s="238">
        <v>45233</v>
      </c>
      <c r="I83" s="266" t="str">
        <f t="shared" si="5"/>
        <v>（金）</v>
      </c>
      <c r="J83" s="435"/>
      <c r="K83" s="266"/>
      <c r="L83" s="470"/>
      <c r="M83" s="470"/>
      <c r="N83" s="497"/>
      <c r="O83" s="217"/>
      <c r="P83" s="541"/>
      <c r="Q83" s="573"/>
      <c r="R83" s="489"/>
      <c r="S83" s="614"/>
      <c r="T83" s="627">
        <v>6000</v>
      </c>
      <c r="U83" s="347" t="s">
        <v>164</v>
      </c>
      <c r="V83" s="238">
        <v>45275</v>
      </c>
      <c r="W83" s="662" t="s">
        <v>164</v>
      </c>
      <c r="X83" s="676" t="s">
        <v>368</v>
      </c>
      <c r="Y83" s="266"/>
      <c r="Z83" s="217"/>
      <c r="AA83" s="714"/>
      <c r="AB83" s="742">
        <f t="shared" si="4"/>
        <v>1563938</v>
      </c>
      <c r="AC83" s="760" t="s">
        <v>461</v>
      </c>
    </row>
    <row r="84" spans="1:32" s="205" customFormat="1" ht="26.1" customHeight="1">
      <c r="A84" s="228">
        <f t="shared" si="6"/>
        <v>83</v>
      </c>
      <c r="B84" s="245">
        <v>45232</v>
      </c>
      <c r="C84" s="280"/>
      <c r="D84" s="309">
        <v>10000</v>
      </c>
      <c r="E84" s="346" t="s">
        <v>166</v>
      </c>
      <c r="F84" s="377" t="s">
        <v>146</v>
      </c>
      <c r="G84" s="403" t="s">
        <v>31</v>
      </c>
      <c r="H84" s="245">
        <v>45236</v>
      </c>
      <c r="I84" s="429" t="str">
        <f t="shared" si="5"/>
        <v>（月）</v>
      </c>
      <c r="J84" s="446">
        <v>0.76041666666666696</v>
      </c>
      <c r="K84" s="430" t="s">
        <v>0</v>
      </c>
      <c r="L84" s="478" t="s">
        <v>284</v>
      </c>
      <c r="M84" s="505" t="s">
        <v>16</v>
      </c>
      <c r="N84" s="505"/>
      <c r="O84" s="531"/>
      <c r="P84" s="549">
        <v>10000</v>
      </c>
      <c r="Q84" s="574" t="s">
        <v>118</v>
      </c>
      <c r="R84" s="594"/>
      <c r="S84" s="615"/>
      <c r="T84" s="309">
        <v>10000</v>
      </c>
      <c r="U84" s="531" t="s">
        <v>157</v>
      </c>
      <c r="V84" s="245">
        <v>45236</v>
      </c>
      <c r="W84" s="430" t="s">
        <v>157</v>
      </c>
      <c r="X84" s="681" t="s">
        <v>368</v>
      </c>
      <c r="Y84" s="428" t="s">
        <v>177</v>
      </c>
      <c r="Z84" s="706"/>
      <c r="AA84" s="714"/>
      <c r="AB84" s="743">
        <f t="shared" si="4"/>
        <v>1573938</v>
      </c>
      <c r="AC84" s="761" t="s">
        <v>203</v>
      </c>
      <c r="AE84" s="495"/>
      <c r="AF84" s="495"/>
    </row>
    <row r="85" spans="1:32" s="205" customFormat="1" ht="26.1" customHeight="1">
      <c r="A85" s="217">
        <f t="shared" si="6"/>
        <v>84</v>
      </c>
      <c r="B85" s="174">
        <v>45237</v>
      </c>
      <c r="C85" s="267">
        <v>10000</v>
      </c>
      <c r="D85" s="299">
        <v>10000</v>
      </c>
      <c r="E85" s="347" t="s">
        <v>434</v>
      </c>
      <c r="F85" s="330" t="s">
        <v>151</v>
      </c>
      <c r="G85" s="376" t="s">
        <v>39</v>
      </c>
      <c r="H85" s="173">
        <v>45237</v>
      </c>
      <c r="I85" s="267" t="str">
        <f t="shared" si="5"/>
        <v>（火）</v>
      </c>
      <c r="J85" s="447">
        <v>0.79166666666666696</v>
      </c>
      <c r="K85" s="266" t="s">
        <v>0</v>
      </c>
      <c r="L85" s="479" t="s">
        <v>279</v>
      </c>
      <c r="M85" s="470" t="s">
        <v>16</v>
      </c>
      <c r="N85" s="470"/>
      <c r="O85" s="497"/>
      <c r="P85" s="217"/>
      <c r="Q85" s="541"/>
      <c r="R85" s="217" t="s">
        <v>409</v>
      </c>
      <c r="S85" s="470" t="s">
        <v>272</v>
      </c>
      <c r="T85" s="296">
        <v>10000</v>
      </c>
      <c r="U85" s="216" t="s">
        <v>157</v>
      </c>
      <c r="V85" s="644">
        <v>45237</v>
      </c>
      <c r="W85" s="266" t="s">
        <v>157</v>
      </c>
      <c r="X85" s="667" t="s">
        <v>429</v>
      </c>
      <c r="Y85" s="427"/>
      <c r="Z85" s="216"/>
      <c r="AA85" s="711"/>
      <c r="AB85" s="727">
        <f t="shared" si="4"/>
        <v>1583938</v>
      </c>
      <c r="AC85" s="585" t="s">
        <v>388</v>
      </c>
      <c r="AE85" s="495"/>
      <c r="AF85" s="495"/>
    </row>
    <row r="86" spans="1:32" ht="26.1" customHeight="1">
      <c r="A86" s="217">
        <f t="shared" si="6"/>
        <v>85</v>
      </c>
      <c r="B86" s="246">
        <v>45237</v>
      </c>
      <c r="C86" s="281">
        <v>11000</v>
      </c>
      <c r="D86" s="310">
        <v>11000</v>
      </c>
      <c r="E86" s="348" t="s">
        <v>436</v>
      </c>
      <c r="F86" s="378" t="s">
        <v>151</v>
      </c>
      <c r="G86" s="404" t="s">
        <v>45</v>
      </c>
      <c r="H86" s="246">
        <v>45237</v>
      </c>
      <c r="I86" s="281" t="str">
        <f t="shared" si="5"/>
        <v>（火）</v>
      </c>
      <c r="J86" s="448">
        <v>0.79166666666666696</v>
      </c>
      <c r="K86" s="281" t="s">
        <v>0</v>
      </c>
      <c r="L86" s="480" t="s">
        <v>279</v>
      </c>
      <c r="M86" s="506" t="s">
        <v>16</v>
      </c>
      <c r="N86" s="506"/>
      <c r="O86" s="532"/>
      <c r="P86" s="550"/>
      <c r="Q86" s="575"/>
      <c r="R86" s="550"/>
      <c r="S86" s="506"/>
      <c r="T86" s="310">
        <v>11000</v>
      </c>
      <c r="U86" s="348" t="s">
        <v>164</v>
      </c>
      <c r="V86" s="645">
        <v>45275</v>
      </c>
      <c r="W86" s="663" t="s">
        <v>217</v>
      </c>
      <c r="X86" s="679" t="s">
        <v>429</v>
      </c>
      <c r="Y86" s="281"/>
      <c r="Z86" s="550"/>
      <c r="AA86" s="711"/>
      <c r="AB86" s="744">
        <f t="shared" si="4"/>
        <v>1594938</v>
      </c>
      <c r="AC86" s="762" t="s">
        <v>437</v>
      </c>
    </row>
    <row r="87" spans="1:32" ht="26.1" customHeight="1">
      <c r="A87" s="217">
        <f t="shared" si="6"/>
        <v>86</v>
      </c>
      <c r="B87" s="173">
        <v>45232</v>
      </c>
      <c r="C87" s="271"/>
      <c r="D87" s="296">
        <v>7000</v>
      </c>
      <c r="E87" s="331" t="s">
        <v>431</v>
      </c>
      <c r="F87" s="190" t="s">
        <v>146</v>
      </c>
      <c r="G87" s="196" t="s">
        <v>31</v>
      </c>
      <c r="H87" s="173">
        <v>45238</v>
      </c>
      <c r="I87" s="267" t="str">
        <f t="shared" si="5"/>
        <v>（水）</v>
      </c>
      <c r="J87" s="435">
        <v>0.76041666666666696</v>
      </c>
      <c r="K87" s="266" t="s">
        <v>0</v>
      </c>
      <c r="L87" s="468" t="s">
        <v>425</v>
      </c>
      <c r="M87" s="496" t="s">
        <v>16</v>
      </c>
      <c r="N87" s="496"/>
      <c r="O87" s="169"/>
      <c r="P87" s="539">
        <v>7000</v>
      </c>
      <c r="Q87" s="564" t="s">
        <v>118</v>
      </c>
      <c r="R87" s="584"/>
      <c r="S87" s="585"/>
      <c r="T87" s="296">
        <v>7000</v>
      </c>
      <c r="U87" s="216" t="s">
        <v>157</v>
      </c>
      <c r="V87" s="238">
        <v>45238</v>
      </c>
      <c r="W87" s="266" t="s">
        <v>157</v>
      </c>
      <c r="X87" s="667" t="s">
        <v>429</v>
      </c>
      <c r="Y87" s="275" t="s">
        <v>177</v>
      </c>
      <c r="Z87" s="169"/>
      <c r="AA87" s="711"/>
      <c r="AB87" s="727">
        <f t="shared" si="4"/>
        <v>1601938</v>
      </c>
      <c r="AC87" s="331" t="s">
        <v>87</v>
      </c>
    </row>
    <row r="88" spans="1:32" ht="26.1" customHeight="1">
      <c r="A88" s="217">
        <f t="shared" si="6"/>
        <v>87</v>
      </c>
      <c r="B88" s="173">
        <v>45232</v>
      </c>
      <c r="D88" s="296">
        <v>13000</v>
      </c>
      <c r="E88" s="331" t="s">
        <v>271</v>
      </c>
      <c r="F88" s="190" t="s">
        <v>146</v>
      </c>
      <c r="G88" s="196" t="s">
        <v>31</v>
      </c>
      <c r="H88" s="173">
        <v>45244</v>
      </c>
      <c r="I88" s="267" t="str">
        <f t="shared" si="5"/>
        <v>（火）</v>
      </c>
      <c r="J88" s="435">
        <v>0.72916666666666696</v>
      </c>
      <c r="K88" s="266" t="s">
        <v>0</v>
      </c>
      <c r="L88" s="468" t="s">
        <v>428</v>
      </c>
      <c r="M88" s="507" t="s">
        <v>430</v>
      </c>
      <c r="N88" s="496"/>
      <c r="O88" s="169"/>
      <c r="P88" s="539">
        <v>13000</v>
      </c>
      <c r="Q88" s="564" t="s">
        <v>118</v>
      </c>
      <c r="R88" s="586"/>
      <c r="S88" s="607"/>
      <c r="T88" s="296">
        <v>13000</v>
      </c>
      <c r="U88" s="216" t="s">
        <v>157</v>
      </c>
      <c r="V88" s="644">
        <v>45244</v>
      </c>
      <c r="W88" s="289" t="s">
        <v>157</v>
      </c>
      <c r="X88" s="667" t="s">
        <v>429</v>
      </c>
      <c r="Y88" s="275" t="s">
        <v>177</v>
      </c>
      <c r="Z88" s="169"/>
      <c r="AA88" s="711"/>
      <c r="AB88" s="727">
        <f t="shared" si="4"/>
        <v>1614938</v>
      </c>
      <c r="AC88" s="331" t="s">
        <v>433</v>
      </c>
    </row>
    <row r="89" spans="1:32" ht="26.1" customHeight="1">
      <c r="A89" s="224">
        <f t="shared" si="6"/>
        <v>88</v>
      </c>
      <c r="B89" s="247">
        <v>45243</v>
      </c>
      <c r="C89" s="282"/>
      <c r="D89" s="308">
        <v>10000</v>
      </c>
      <c r="E89" s="333" t="s">
        <v>408</v>
      </c>
      <c r="F89" s="376" t="s">
        <v>146</v>
      </c>
      <c r="G89" s="376" t="s">
        <v>31</v>
      </c>
      <c r="H89" s="174">
        <v>45247</v>
      </c>
      <c r="I89" s="281" t="str">
        <f t="shared" si="5"/>
        <v>（金）</v>
      </c>
      <c r="J89" s="444">
        <v>0.76041666666666696</v>
      </c>
      <c r="K89" s="266" t="s">
        <v>0</v>
      </c>
      <c r="L89" s="474" t="s">
        <v>448</v>
      </c>
      <c r="M89" s="470" t="s">
        <v>16</v>
      </c>
      <c r="N89" s="499"/>
      <c r="O89" s="216"/>
      <c r="P89" s="547">
        <v>10000</v>
      </c>
      <c r="Q89" s="576" t="s">
        <v>118</v>
      </c>
      <c r="R89" s="591"/>
      <c r="S89" s="610"/>
      <c r="T89" s="308">
        <v>10000</v>
      </c>
      <c r="U89" s="216" t="s">
        <v>157</v>
      </c>
      <c r="V89" s="174">
        <v>45247</v>
      </c>
      <c r="W89" s="427" t="s">
        <v>157</v>
      </c>
      <c r="X89" s="680" t="s">
        <v>368</v>
      </c>
      <c r="Y89" s="275" t="s">
        <v>177</v>
      </c>
      <c r="Z89" s="216"/>
      <c r="AA89" s="718"/>
      <c r="AB89" s="741">
        <f t="shared" si="4"/>
        <v>1624938</v>
      </c>
      <c r="AC89" s="333" t="s">
        <v>457</v>
      </c>
    </row>
    <row r="90" spans="1:32" ht="26.1" customHeight="1">
      <c r="A90" s="224">
        <f t="shared" si="6"/>
        <v>89</v>
      </c>
      <c r="B90" s="247">
        <v>45247</v>
      </c>
      <c r="C90" s="282"/>
      <c r="D90" s="308">
        <v>10000</v>
      </c>
      <c r="E90" s="333" t="s">
        <v>354</v>
      </c>
      <c r="F90" s="376" t="s">
        <v>146</v>
      </c>
      <c r="G90" s="376" t="s">
        <v>31</v>
      </c>
      <c r="H90" s="174">
        <v>45250</v>
      </c>
      <c r="I90" s="281" t="str">
        <f t="shared" si="5"/>
        <v>（月）</v>
      </c>
      <c r="J90" s="444">
        <v>0.76388888888888895</v>
      </c>
      <c r="K90" s="266" t="s">
        <v>0</v>
      </c>
      <c r="L90" s="474" t="s">
        <v>458</v>
      </c>
      <c r="M90" s="470" t="s">
        <v>309</v>
      </c>
      <c r="N90" s="499"/>
      <c r="O90" s="216"/>
      <c r="P90" s="547">
        <v>10000</v>
      </c>
      <c r="Q90" s="576" t="s">
        <v>118</v>
      </c>
      <c r="R90" s="591"/>
      <c r="S90" s="610"/>
      <c r="T90" s="308">
        <v>10000</v>
      </c>
      <c r="U90" s="216" t="s">
        <v>157</v>
      </c>
      <c r="V90" s="174">
        <v>45250</v>
      </c>
      <c r="W90" s="427" t="s">
        <v>157</v>
      </c>
      <c r="X90" s="680" t="s">
        <v>368</v>
      </c>
      <c r="Y90" s="427"/>
      <c r="Z90" s="216"/>
      <c r="AA90" s="718"/>
      <c r="AB90" s="741">
        <f t="shared" si="4"/>
        <v>1634938</v>
      </c>
      <c r="AC90" s="333" t="s">
        <v>354</v>
      </c>
    </row>
    <row r="91" spans="1:32" ht="26.1" customHeight="1">
      <c r="A91" s="224">
        <f t="shared" si="6"/>
        <v>90</v>
      </c>
      <c r="B91" s="248">
        <v>45253</v>
      </c>
      <c r="C91" s="280"/>
      <c r="D91" s="309">
        <v>7700</v>
      </c>
      <c r="E91" s="349" t="s">
        <v>483</v>
      </c>
      <c r="F91" s="379" t="s">
        <v>151</v>
      </c>
      <c r="G91" s="405"/>
      <c r="H91" s="245">
        <v>45253</v>
      </c>
      <c r="I91" s="428" t="str">
        <f t="shared" si="5"/>
        <v>（木）</v>
      </c>
      <c r="J91" s="449"/>
      <c r="K91" s="429"/>
      <c r="L91" s="481" t="s">
        <v>351</v>
      </c>
      <c r="M91" s="481"/>
      <c r="N91" s="505"/>
      <c r="O91" s="531"/>
      <c r="P91" s="549"/>
      <c r="Q91" s="574"/>
      <c r="R91" s="595"/>
      <c r="S91" s="616"/>
      <c r="T91" s="309">
        <v>7700</v>
      </c>
      <c r="U91" s="531" t="s">
        <v>164</v>
      </c>
      <c r="V91" s="245">
        <v>45285</v>
      </c>
      <c r="W91" s="429" t="s">
        <v>217</v>
      </c>
      <c r="X91" s="682" t="s">
        <v>368</v>
      </c>
      <c r="Y91" s="429"/>
      <c r="Z91" s="706"/>
      <c r="AA91" s="714"/>
      <c r="AB91" s="745">
        <f t="shared" si="4"/>
        <v>1642638</v>
      </c>
      <c r="AC91" s="349" t="s">
        <v>483</v>
      </c>
    </row>
    <row r="92" spans="1:32" s="205" customFormat="1" ht="26.1" customHeight="1">
      <c r="A92" s="224">
        <f t="shared" si="6"/>
        <v>91</v>
      </c>
      <c r="B92" s="249">
        <v>45254</v>
      </c>
      <c r="C92" s="283">
        <v>10000</v>
      </c>
      <c r="D92" s="299">
        <v>10000</v>
      </c>
      <c r="E92" s="347" t="s">
        <v>316</v>
      </c>
      <c r="F92" s="340" t="s">
        <v>151</v>
      </c>
      <c r="G92" s="376" t="s">
        <v>39</v>
      </c>
      <c r="H92" s="173">
        <v>45257</v>
      </c>
      <c r="I92" s="267" t="str">
        <f t="shared" si="5"/>
        <v>（月）</v>
      </c>
      <c r="J92" s="447">
        <v>0.45833333333333298</v>
      </c>
      <c r="K92" s="266" t="s">
        <v>0</v>
      </c>
      <c r="L92" s="479" t="s">
        <v>462</v>
      </c>
      <c r="M92" s="470" t="s">
        <v>16</v>
      </c>
      <c r="N92" s="470"/>
      <c r="O92" s="497"/>
      <c r="P92" s="217"/>
      <c r="Q92" s="541"/>
      <c r="R92" s="217" t="s">
        <v>225</v>
      </c>
      <c r="S92" s="470" t="s">
        <v>464</v>
      </c>
      <c r="T92" s="296">
        <v>10000</v>
      </c>
      <c r="U92" s="216" t="s">
        <v>157</v>
      </c>
      <c r="V92" s="644">
        <v>45257</v>
      </c>
      <c r="W92" s="266" t="s">
        <v>157</v>
      </c>
      <c r="X92" s="667" t="s">
        <v>429</v>
      </c>
      <c r="Y92" s="427"/>
      <c r="Z92" s="216"/>
      <c r="AA92" s="714"/>
      <c r="AB92" s="734">
        <f t="shared" si="4"/>
        <v>1652638</v>
      </c>
      <c r="AC92" s="585" t="s">
        <v>465</v>
      </c>
      <c r="AE92" s="495"/>
      <c r="AF92" s="495"/>
    </row>
    <row r="93" spans="1:32" ht="26.1" customHeight="1">
      <c r="A93" s="224">
        <f t="shared" si="6"/>
        <v>92</v>
      </c>
      <c r="B93" s="250">
        <v>45254</v>
      </c>
      <c r="C93" s="284">
        <v>11000</v>
      </c>
      <c r="D93" s="311">
        <v>11000</v>
      </c>
      <c r="E93" s="350" t="s">
        <v>150</v>
      </c>
      <c r="F93" s="380" t="s">
        <v>151</v>
      </c>
      <c r="G93" s="385" t="s">
        <v>45</v>
      </c>
      <c r="H93" s="421">
        <v>45257</v>
      </c>
      <c r="I93" s="284" t="str">
        <f t="shared" si="5"/>
        <v>（月）</v>
      </c>
      <c r="J93" s="450">
        <v>0.45833333333333298</v>
      </c>
      <c r="K93" s="284" t="s">
        <v>0</v>
      </c>
      <c r="L93" s="482" t="s">
        <v>462</v>
      </c>
      <c r="M93" s="508" t="s">
        <v>16</v>
      </c>
      <c r="N93" s="508"/>
      <c r="O93" s="533"/>
      <c r="P93" s="551"/>
      <c r="Q93" s="577"/>
      <c r="R93" s="551"/>
      <c r="S93" s="508"/>
      <c r="T93" s="311">
        <v>11000</v>
      </c>
      <c r="U93" s="350" t="s">
        <v>164</v>
      </c>
      <c r="V93" s="646">
        <v>45275</v>
      </c>
      <c r="W93" s="664" t="s">
        <v>217</v>
      </c>
      <c r="X93" s="683" t="s">
        <v>429</v>
      </c>
      <c r="Y93" s="284"/>
      <c r="Z93" s="551"/>
      <c r="AA93" s="719"/>
      <c r="AB93" s="746">
        <f t="shared" si="4"/>
        <v>1663638</v>
      </c>
      <c r="AC93" s="763" t="s">
        <v>466</v>
      </c>
    </row>
    <row r="94" spans="1:32" s="205" customFormat="1" ht="26.1" customHeight="1">
      <c r="A94" s="224">
        <f t="shared" si="6"/>
        <v>93</v>
      </c>
      <c r="B94" s="251">
        <v>45261</v>
      </c>
      <c r="C94" s="285">
        <v>10000</v>
      </c>
      <c r="D94" s="295">
        <v>10000</v>
      </c>
      <c r="E94" s="351" t="s">
        <v>469</v>
      </c>
      <c r="F94" s="358" t="s">
        <v>151</v>
      </c>
      <c r="G94" s="406" t="s">
        <v>39</v>
      </c>
      <c r="H94" s="174">
        <v>45263</v>
      </c>
      <c r="I94" s="427" t="str">
        <f t="shared" si="5"/>
        <v>（日）</v>
      </c>
      <c r="J94" s="451">
        <v>0.5</v>
      </c>
      <c r="K94" s="270" t="s">
        <v>0</v>
      </c>
      <c r="L94" s="483" t="s">
        <v>472</v>
      </c>
      <c r="M94" s="467" t="s">
        <v>16</v>
      </c>
      <c r="N94" s="467"/>
      <c r="O94" s="515"/>
      <c r="P94" s="222"/>
      <c r="Q94" s="538"/>
      <c r="R94" s="222" t="s">
        <v>473</v>
      </c>
      <c r="S94" s="467" t="s">
        <v>474</v>
      </c>
      <c r="T94" s="308">
        <v>10000</v>
      </c>
      <c r="U94" s="216" t="s">
        <v>157</v>
      </c>
      <c r="V94" s="647">
        <v>45263</v>
      </c>
      <c r="W94" s="270" t="s">
        <v>157</v>
      </c>
      <c r="X94" s="680" t="s">
        <v>70</v>
      </c>
      <c r="Y94" s="427"/>
      <c r="Z94" s="216"/>
      <c r="AA94" s="714">
        <f>SUM(T94:T109)</f>
        <v>419692</v>
      </c>
      <c r="AB94" s="747">
        <f t="shared" si="4"/>
        <v>1673638</v>
      </c>
      <c r="AC94" s="610" t="s">
        <v>475</v>
      </c>
      <c r="AE94" s="495"/>
      <c r="AF94" s="495"/>
    </row>
    <row r="95" spans="1:32" ht="26.1" customHeight="1">
      <c r="A95" s="224">
        <f t="shared" si="6"/>
        <v>94</v>
      </c>
      <c r="B95" s="252">
        <v>45261</v>
      </c>
      <c r="C95" s="281">
        <v>11000</v>
      </c>
      <c r="D95" s="310">
        <v>11000</v>
      </c>
      <c r="E95" s="348" t="s">
        <v>471</v>
      </c>
      <c r="F95" s="381" t="s">
        <v>151</v>
      </c>
      <c r="G95" s="404" t="s">
        <v>45</v>
      </c>
      <c r="H95" s="246">
        <v>45263</v>
      </c>
      <c r="I95" s="281" t="str">
        <f t="shared" si="5"/>
        <v>（日）</v>
      </c>
      <c r="J95" s="448">
        <v>0.5</v>
      </c>
      <c r="K95" s="281" t="s">
        <v>0</v>
      </c>
      <c r="L95" s="479" t="s">
        <v>472</v>
      </c>
      <c r="M95" s="506" t="s">
        <v>16</v>
      </c>
      <c r="N95" s="506"/>
      <c r="O95" s="532"/>
      <c r="P95" s="550"/>
      <c r="Q95" s="575"/>
      <c r="R95" s="550"/>
      <c r="S95" s="506"/>
      <c r="T95" s="310">
        <v>11000</v>
      </c>
      <c r="U95" s="348" t="s">
        <v>164</v>
      </c>
      <c r="V95" s="645">
        <v>45285</v>
      </c>
      <c r="W95" s="663" t="s">
        <v>217</v>
      </c>
      <c r="X95" s="680" t="s">
        <v>70</v>
      </c>
      <c r="Y95" s="281"/>
      <c r="Z95" s="550"/>
      <c r="AA95" s="714"/>
      <c r="AB95" s="741">
        <f t="shared" si="4"/>
        <v>1684638</v>
      </c>
      <c r="AC95" s="762" t="s">
        <v>476</v>
      </c>
    </row>
    <row r="96" spans="1:32" ht="26.1" customHeight="1">
      <c r="A96" s="224">
        <f t="shared" si="6"/>
        <v>95</v>
      </c>
      <c r="B96" s="242">
        <v>45264</v>
      </c>
      <c r="C96" s="265">
        <v>10000</v>
      </c>
      <c r="D96" s="296">
        <v>10000</v>
      </c>
      <c r="E96" s="331" t="s">
        <v>478</v>
      </c>
      <c r="F96" s="375" t="s">
        <v>151</v>
      </c>
      <c r="G96" s="375" t="s">
        <v>39</v>
      </c>
      <c r="H96" s="173">
        <v>45266</v>
      </c>
      <c r="I96" s="281" t="str">
        <f t="shared" si="5"/>
        <v>（水）</v>
      </c>
      <c r="J96" s="436">
        <v>0.41666666666666702</v>
      </c>
      <c r="K96" s="267" t="s">
        <v>0</v>
      </c>
      <c r="L96" s="468" t="s">
        <v>170</v>
      </c>
      <c r="M96" s="468" t="s">
        <v>16</v>
      </c>
      <c r="N96" s="496"/>
      <c r="O96" s="169"/>
      <c r="P96" s="539"/>
      <c r="Q96" s="169"/>
      <c r="R96" s="468" t="s">
        <v>479</v>
      </c>
      <c r="S96" s="169" t="s">
        <v>435</v>
      </c>
      <c r="T96" s="296">
        <v>10000</v>
      </c>
      <c r="U96" s="217" t="s">
        <v>157</v>
      </c>
      <c r="V96" s="173">
        <v>45266</v>
      </c>
      <c r="W96" s="267" t="s">
        <v>157</v>
      </c>
      <c r="X96" s="680" t="s">
        <v>70</v>
      </c>
      <c r="Y96" s="267"/>
      <c r="Z96" s="169"/>
      <c r="AA96" s="351"/>
      <c r="AB96" s="741">
        <f t="shared" si="4"/>
        <v>1694638</v>
      </c>
      <c r="AC96" s="331" t="s">
        <v>76</v>
      </c>
    </row>
    <row r="97" spans="1:32" ht="26.1" customHeight="1">
      <c r="A97" s="224">
        <f t="shared" si="6"/>
        <v>96</v>
      </c>
      <c r="B97" s="242">
        <v>45264</v>
      </c>
      <c r="C97" s="265">
        <v>11000</v>
      </c>
      <c r="D97" s="296">
        <v>11000</v>
      </c>
      <c r="E97" s="331" t="s">
        <v>213</v>
      </c>
      <c r="F97" s="375" t="s">
        <v>151</v>
      </c>
      <c r="G97" s="195" t="s">
        <v>45</v>
      </c>
      <c r="H97" s="173">
        <v>45266</v>
      </c>
      <c r="I97" s="281" t="str">
        <f t="shared" si="5"/>
        <v>（水）</v>
      </c>
      <c r="J97" s="436">
        <v>0.41666666666666702</v>
      </c>
      <c r="K97" s="267" t="s">
        <v>0</v>
      </c>
      <c r="L97" s="468" t="s">
        <v>170</v>
      </c>
      <c r="M97" s="468" t="s">
        <v>16</v>
      </c>
      <c r="N97" s="496"/>
      <c r="O97" s="169"/>
      <c r="P97" s="539"/>
      <c r="Q97" s="169"/>
      <c r="R97" s="468"/>
      <c r="S97" s="169"/>
      <c r="T97" s="296">
        <v>11000</v>
      </c>
      <c r="U97" s="169" t="s">
        <v>164</v>
      </c>
      <c r="V97" s="173">
        <v>45296</v>
      </c>
      <c r="W97" s="427" t="s">
        <v>217</v>
      </c>
      <c r="X97" s="680" t="s">
        <v>70</v>
      </c>
      <c r="Y97" s="267"/>
      <c r="Z97" s="169"/>
      <c r="AA97" s="351"/>
      <c r="AB97" s="741">
        <f t="shared" si="4"/>
        <v>1705638</v>
      </c>
      <c r="AC97" s="331" t="s">
        <v>386</v>
      </c>
    </row>
    <row r="98" spans="1:32" ht="26.1" customHeight="1">
      <c r="A98" s="224">
        <f t="shared" si="6"/>
        <v>97</v>
      </c>
      <c r="B98" s="247">
        <v>45264</v>
      </c>
      <c r="C98" s="282"/>
      <c r="D98" s="308">
        <v>10000</v>
      </c>
      <c r="E98" s="333" t="s">
        <v>481</v>
      </c>
      <c r="F98" s="376" t="s">
        <v>146</v>
      </c>
      <c r="G98" s="196" t="s">
        <v>31</v>
      </c>
      <c r="H98" s="174">
        <v>45268</v>
      </c>
      <c r="I98" s="281" t="str">
        <f t="shared" si="5"/>
        <v>（金）</v>
      </c>
      <c r="J98" s="444">
        <v>0.77083333333333304</v>
      </c>
      <c r="K98" s="266" t="s">
        <v>0</v>
      </c>
      <c r="L98" s="474" t="s">
        <v>482</v>
      </c>
      <c r="M98" s="470" t="s">
        <v>309</v>
      </c>
      <c r="N98" s="499"/>
      <c r="O98" s="216"/>
      <c r="P98" s="547">
        <v>10000</v>
      </c>
      <c r="Q98" s="576"/>
      <c r="R98" s="591"/>
      <c r="S98" s="610"/>
      <c r="T98" s="308">
        <v>10000</v>
      </c>
      <c r="U98" s="216" t="s">
        <v>157</v>
      </c>
      <c r="V98" s="174">
        <v>45268</v>
      </c>
      <c r="W98" s="427" t="s">
        <v>157</v>
      </c>
      <c r="X98" s="680" t="s">
        <v>70</v>
      </c>
      <c r="Y98" s="427"/>
      <c r="Z98" s="216"/>
      <c r="AA98" s="718"/>
      <c r="AB98" s="741">
        <f t="shared" ref="AB98:AB126" si="7">AB97+T98</f>
        <v>1715638</v>
      </c>
      <c r="AC98" s="333" t="s">
        <v>481</v>
      </c>
    </row>
    <row r="99" spans="1:32" s="205" customFormat="1" ht="26.1" customHeight="1">
      <c r="A99" s="229">
        <f t="shared" si="6"/>
        <v>98</v>
      </c>
      <c r="B99" s="235">
        <v>45636</v>
      </c>
      <c r="C99" s="202"/>
      <c r="D99" s="299">
        <v>11000</v>
      </c>
      <c r="E99" s="330" t="s">
        <v>504</v>
      </c>
      <c r="F99" s="190" t="s">
        <v>151</v>
      </c>
      <c r="G99" s="196" t="s">
        <v>45</v>
      </c>
      <c r="H99" s="238">
        <v>45270</v>
      </c>
      <c r="I99" s="266" t="str">
        <f t="shared" si="5"/>
        <v>（日）</v>
      </c>
      <c r="J99" s="435">
        <v>0.64583333333333304</v>
      </c>
      <c r="K99" s="266" t="s">
        <v>0</v>
      </c>
      <c r="L99" s="470" t="s">
        <v>403</v>
      </c>
      <c r="M99" s="470"/>
      <c r="N99" s="497"/>
      <c r="O99" s="217"/>
      <c r="P99" s="541"/>
      <c r="Q99" s="563"/>
      <c r="R99" s="586"/>
      <c r="S99" s="607"/>
      <c r="T99" s="299">
        <v>11000</v>
      </c>
      <c r="U99" s="222" t="s">
        <v>217</v>
      </c>
      <c r="V99" s="648">
        <v>45316</v>
      </c>
      <c r="W99" s="278" t="s">
        <v>217</v>
      </c>
      <c r="X99" s="684" t="s">
        <v>125</v>
      </c>
      <c r="Y99" s="270"/>
      <c r="Z99" s="222"/>
      <c r="AA99" s="351"/>
      <c r="AB99" s="728">
        <f t="shared" si="7"/>
        <v>1726638</v>
      </c>
      <c r="AC99" s="760" t="s">
        <v>504</v>
      </c>
      <c r="AE99" s="495"/>
      <c r="AF99" s="495"/>
    </row>
    <row r="100" spans="1:32" ht="26.1" customHeight="1">
      <c r="A100" s="224">
        <f t="shared" si="6"/>
        <v>99</v>
      </c>
      <c r="B100" s="248">
        <v>45273</v>
      </c>
      <c r="C100" s="265">
        <v>10000</v>
      </c>
      <c r="D100" s="309">
        <v>10000</v>
      </c>
      <c r="E100" s="346" t="s">
        <v>139</v>
      </c>
      <c r="F100" s="382" t="s">
        <v>151</v>
      </c>
      <c r="G100" s="382" t="s">
        <v>39</v>
      </c>
      <c r="H100" s="245">
        <v>45275</v>
      </c>
      <c r="I100" s="428" t="str">
        <f t="shared" ref="I100:I126" si="8">IF(H100="","",CHOOSE(WEEKDAY(H100,1),"（日）","（月）","（火）","（水）","（木）","（金）","（土）"))</f>
        <v>（金）</v>
      </c>
      <c r="J100" s="449">
        <v>0.41666666666666702</v>
      </c>
      <c r="K100" s="429" t="s">
        <v>0</v>
      </c>
      <c r="L100" s="481" t="s">
        <v>170</v>
      </c>
      <c r="M100" s="481" t="s">
        <v>16</v>
      </c>
      <c r="N100" s="505"/>
      <c r="O100" s="531"/>
      <c r="P100" s="549"/>
      <c r="Q100" s="531"/>
      <c r="R100" s="481" t="s">
        <v>485</v>
      </c>
      <c r="S100" s="531" t="s">
        <v>486</v>
      </c>
      <c r="T100" s="309">
        <v>10000</v>
      </c>
      <c r="U100" s="535" t="s">
        <v>157</v>
      </c>
      <c r="V100" s="245">
        <v>45275</v>
      </c>
      <c r="W100" s="429" t="s">
        <v>157</v>
      </c>
      <c r="X100" s="682" t="s">
        <v>70</v>
      </c>
      <c r="Y100" s="429"/>
      <c r="Z100" s="706"/>
      <c r="AA100" s="714"/>
      <c r="AB100" s="745">
        <f t="shared" si="7"/>
        <v>1736638</v>
      </c>
      <c r="AC100" s="761" t="s">
        <v>489</v>
      </c>
    </row>
    <row r="101" spans="1:32" ht="26.1" customHeight="1">
      <c r="A101" s="224">
        <f t="shared" si="6"/>
        <v>100</v>
      </c>
      <c r="B101" s="242">
        <v>45273</v>
      </c>
      <c r="C101" s="265">
        <v>11000</v>
      </c>
      <c r="D101" s="296">
        <v>11000</v>
      </c>
      <c r="E101" s="331" t="s">
        <v>484</v>
      </c>
      <c r="F101" s="375" t="s">
        <v>151</v>
      </c>
      <c r="G101" s="195" t="s">
        <v>45</v>
      </c>
      <c r="H101" s="173">
        <v>45275</v>
      </c>
      <c r="I101" s="281" t="str">
        <f t="shared" si="8"/>
        <v>（金）</v>
      </c>
      <c r="J101" s="436">
        <v>0.41666666666666702</v>
      </c>
      <c r="K101" s="267" t="s">
        <v>0</v>
      </c>
      <c r="L101" s="468" t="s">
        <v>170</v>
      </c>
      <c r="M101" s="468" t="s">
        <v>16</v>
      </c>
      <c r="N101" s="496"/>
      <c r="O101" s="169"/>
      <c r="P101" s="539"/>
      <c r="Q101" s="169"/>
      <c r="R101" s="468"/>
      <c r="S101" s="169"/>
      <c r="T101" s="296">
        <v>11000</v>
      </c>
      <c r="U101" s="169" t="s">
        <v>164</v>
      </c>
      <c r="V101" s="173">
        <v>45296</v>
      </c>
      <c r="W101" s="427" t="s">
        <v>217</v>
      </c>
      <c r="X101" s="680" t="s">
        <v>70</v>
      </c>
      <c r="Y101" s="267"/>
      <c r="Z101" s="169"/>
      <c r="AA101" s="351"/>
      <c r="AB101" s="741">
        <f t="shared" si="7"/>
        <v>1747638</v>
      </c>
      <c r="AC101" s="331" t="s">
        <v>480</v>
      </c>
    </row>
    <row r="102" spans="1:32" ht="26.1" customHeight="1">
      <c r="A102" s="224">
        <f t="shared" si="6"/>
        <v>101</v>
      </c>
      <c r="B102" s="242">
        <v>45273</v>
      </c>
      <c r="C102" s="265">
        <v>10000</v>
      </c>
      <c r="D102" s="299">
        <v>10000</v>
      </c>
      <c r="E102" s="330" t="s">
        <v>263</v>
      </c>
      <c r="F102" s="376" t="s">
        <v>151</v>
      </c>
      <c r="G102" s="376" t="s">
        <v>39</v>
      </c>
      <c r="H102" s="238">
        <v>45275</v>
      </c>
      <c r="I102" s="281" t="str">
        <f t="shared" si="8"/>
        <v>（金）</v>
      </c>
      <c r="J102" s="435">
        <v>0.41666666666666702</v>
      </c>
      <c r="K102" s="266" t="s">
        <v>0</v>
      </c>
      <c r="L102" s="479" t="s">
        <v>494</v>
      </c>
      <c r="M102" s="470" t="s">
        <v>16</v>
      </c>
      <c r="N102" s="497"/>
      <c r="O102" s="217"/>
      <c r="P102" s="541"/>
      <c r="Q102" s="217"/>
      <c r="R102" s="468" t="s">
        <v>491</v>
      </c>
      <c r="S102" s="169" t="s">
        <v>376</v>
      </c>
      <c r="T102" s="296">
        <v>10000</v>
      </c>
      <c r="U102" s="217" t="s">
        <v>157</v>
      </c>
      <c r="V102" s="173">
        <v>45275</v>
      </c>
      <c r="W102" s="267" t="s">
        <v>157</v>
      </c>
      <c r="X102" s="680" t="s">
        <v>70</v>
      </c>
      <c r="Y102" s="267"/>
      <c r="Z102" s="169"/>
      <c r="AA102" s="351"/>
      <c r="AB102" s="741">
        <f t="shared" si="7"/>
        <v>1757638</v>
      </c>
      <c r="AC102" s="331" t="s">
        <v>492</v>
      </c>
    </row>
    <row r="103" spans="1:32" ht="26.1" customHeight="1">
      <c r="A103" s="224">
        <f t="shared" si="6"/>
        <v>102</v>
      </c>
      <c r="B103" s="242">
        <v>45273</v>
      </c>
      <c r="C103" s="265">
        <v>11000</v>
      </c>
      <c r="D103" s="312">
        <v>11000</v>
      </c>
      <c r="E103" s="341" t="s">
        <v>490</v>
      </c>
      <c r="F103" s="379" t="s">
        <v>151</v>
      </c>
      <c r="G103" s="407" t="s">
        <v>45</v>
      </c>
      <c r="H103" s="249">
        <v>45275</v>
      </c>
      <c r="I103" s="289" t="str">
        <f t="shared" si="8"/>
        <v>（金）</v>
      </c>
      <c r="J103" s="452">
        <v>0.41666666666666702</v>
      </c>
      <c r="K103" s="289" t="s">
        <v>0</v>
      </c>
      <c r="L103" s="484" t="s">
        <v>494</v>
      </c>
      <c r="M103" s="485" t="s">
        <v>16</v>
      </c>
      <c r="N103" s="510"/>
      <c r="O103" s="224"/>
      <c r="P103" s="546"/>
      <c r="Q103" s="224"/>
      <c r="R103" s="592"/>
      <c r="S103" s="169"/>
      <c r="T103" s="296">
        <v>11000</v>
      </c>
      <c r="U103" s="169" t="s">
        <v>164</v>
      </c>
      <c r="V103" s="173">
        <v>45296</v>
      </c>
      <c r="W103" s="427" t="s">
        <v>217</v>
      </c>
      <c r="X103" s="680" t="s">
        <v>70</v>
      </c>
      <c r="Y103" s="267"/>
      <c r="Z103" s="169"/>
      <c r="AA103" s="351"/>
      <c r="AB103" s="741">
        <f t="shared" si="7"/>
        <v>1768638</v>
      </c>
      <c r="AC103" s="331" t="s">
        <v>493</v>
      </c>
    </row>
    <row r="104" spans="1:32" ht="26.1" customHeight="1">
      <c r="A104" s="221">
        <f t="shared" si="6"/>
        <v>103</v>
      </c>
      <c r="B104" s="253">
        <v>45274</v>
      </c>
      <c r="C104" s="202"/>
      <c r="D104" s="313">
        <v>48400</v>
      </c>
      <c r="E104" s="352" t="s">
        <v>373</v>
      </c>
      <c r="F104" s="383" t="s">
        <v>149</v>
      </c>
      <c r="G104" s="407"/>
      <c r="H104" s="249">
        <v>45278</v>
      </c>
      <c r="I104" s="289" t="str">
        <f t="shared" si="8"/>
        <v>（月）</v>
      </c>
      <c r="J104" s="452"/>
      <c r="K104" s="289"/>
      <c r="L104" s="485"/>
      <c r="M104" s="485"/>
      <c r="N104" s="510"/>
      <c r="O104" s="224"/>
      <c r="P104" s="546"/>
      <c r="Q104" s="224"/>
      <c r="R104" s="596"/>
      <c r="S104" s="217"/>
      <c r="T104" s="319">
        <v>48400</v>
      </c>
      <c r="U104" s="222" t="s">
        <v>217</v>
      </c>
      <c r="V104" s="174">
        <v>45306</v>
      </c>
      <c r="W104" s="270" t="s">
        <v>217</v>
      </c>
      <c r="X104" s="676" t="s">
        <v>125</v>
      </c>
      <c r="Y104" s="270"/>
      <c r="Z104" s="707"/>
      <c r="AA104" s="714"/>
      <c r="AB104" s="748">
        <f t="shared" si="7"/>
        <v>1817038</v>
      </c>
      <c r="AC104" s="330" t="s">
        <v>260</v>
      </c>
    </row>
    <row r="105" spans="1:32" ht="26.1" customHeight="1">
      <c r="A105" s="224">
        <f t="shared" si="6"/>
        <v>104</v>
      </c>
      <c r="B105" s="249">
        <v>45273</v>
      </c>
      <c r="C105" s="202"/>
      <c r="D105" s="313">
        <v>57252</v>
      </c>
      <c r="E105" s="352" t="s">
        <v>365</v>
      </c>
      <c r="F105" s="383" t="s">
        <v>149</v>
      </c>
      <c r="G105" s="407"/>
      <c r="H105" s="249">
        <v>45278</v>
      </c>
      <c r="I105" s="289" t="str">
        <f t="shared" si="8"/>
        <v>（月）</v>
      </c>
      <c r="J105" s="452"/>
      <c r="K105" s="289"/>
      <c r="L105" s="485"/>
      <c r="M105" s="485"/>
      <c r="N105" s="510"/>
      <c r="O105" s="224"/>
      <c r="P105" s="546"/>
      <c r="Q105" s="224"/>
      <c r="R105" s="596"/>
      <c r="S105" s="217"/>
      <c r="T105" s="628">
        <v>57252</v>
      </c>
      <c r="U105" s="224" t="s">
        <v>217</v>
      </c>
      <c r="V105" s="649">
        <v>45306</v>
      </c>
      <c r="W105" s="289" t="s">
        <v>217</v>
      </c>
      <c r="X105" s="685" t="s">
        <v>125</v>
      </c>
      <c r="Y105" s="289"/>
      <c r="Z105" s="224"/>
      <c r="AA105" s="720"/>
      <c r="AB105" s="727">
        <f t="shared" si="7"/>
        <v>1874290</v>
      </c>
      <c r="AC105" s="331" t="s">
        <v>260</v>
      </c>
    </row>
    <row r="106" spans="1:32" ht="26.1" customHeight="1">
      <c r="A106" s="221">
        <f t="shared" si="6"/>
        <v>105</v>
      </c>
      <c r="B106" s="173">
        <v>45275</v>
      </c>
      <c r="C106" s="265"/>
      <c r="D106" s="314">
        <v>5000</v>
      </c>
      <c r="E106" s="353" t="s">
        <v>496</v>
      </c>
      <c r="F106" s="384" t="s">
        <v>146</v>
      </c>
      <c r="G106" s="408" t="s">
        <v>31</v>
      </c>
      <c r="H106" s="243">
        <v>45279</v>
      </c>
      <c r="I106" s="289" t="str">
        <f t="shared" si="8"/>
        <v>（火）</v>
      </c>
      <c r="J106" s="453">
        <v>0.75</v>
      </c>
      <c r="K106" s="463" t="s">
        <v>0</v>
      </c>
      <c r="L106" s="486" t="s">
        <v>497</v>
      </c>
      <c r="M106" s="486" t="s">
        <v>16</v>
      </c>
      <c r="N106" s="521"/>
      <c r="O106" s="225"/>
      <c r="P106" s="552"/>
      <c r="Q106" s="578"/>
      <c r="R106" s="597"/>
      <c r="S106" s="617"/>
      <c r="T106" s="314">
        <v>5000</v>
      </c>
      <c r="U106" s="223" t="s">
        <v>157</v>
      </c>
      <c r="V106" s="243">
        <v>45279</v>
      </c>
      <c r="W106" s="463" t="s">
        <v>157</v>
      </c>
      <c r="X106" s="686" t="s">
        <v>70</v>
      </c>
      <c r="Y106" s="463"/>
      <c r="Z106" s="225"/>
      <c r="AA106" s="720"/>
      <c r="AB106" s="741">
        <f t="shared" si="7"/>
        <v>1879290</v>
      </c>
      <c r="AC106" s="331" t="s">
        <v>496</v>
      </c>
    </row>
    <row r="107" spans="1:32" ht="26.1" customHeight="1">
      <c r="A107" s="217">
        <f t="shared" si="6"/>
        <v>106</v>
      </c>
      <c r="B107" s="254">
        <v>45265</v>
      </c>
      <c r="C107" s="280"/>
      <c r="D107" s="315">
        <v>87460</v>
      </c>
      <c r="E107" s="352" t="s">
        <v>500</v>
      </c>
      <c r="F107" s="190" t="s">
        <v>149</v>
      </c>
      <c r="G107" s="409"/>
      <c r="H107" s="245">
        <v>45279</v>
      </c>
      <c r="I107" s="281" t="str">
        <f t="shared" si="8"/>
        <v>（火）</v>
      </c>
      <c r="J107" s="449"/>
      <c r="K107" s="429"/>
      <c r="L107" s="481"/>
      <c r="M107" s="481"/>
      <c r="N107" s="505"/>
      <c r="O107" s="531"/>
      <c r="P107" s="553"/>
      <c r="Q107" s="225"/>
      <c r="R107" s="486"/>
      <c r="S107" s="225"/>
      <c r="T107" s="629">
        <v>87460</v>
      </c>
      <c r="U107" s="224" t="s">
        <v>217</v>
      </c>
      <c r="V107" s="247">
        <v>45301</v>
      </c>
      <c r="W107" s="289" t="s">
        <v>217</v>
      </c>
      <c r="X107" s="669" t="s">
        <v>70</v>
      </c>
      <c r="Y107" s="463"/>
      <c r="Z107" s="225"/>
      <c r="AA107" s="714"/>
      <c r="AB107" s="749">
        <f t="shared" si="7"/>
        <v>1966750</v>
      </c>
      <c r="AC107" s="764" t="s">
        <v>260</v>
      </c>
    </row>
    <row r="108" spans="1:32" ht="26.1" customHeight="1">
      <c r="A108" s="224">
        <f t="shared" si="6"/>
        <v>107</v>
      </c>
      <c r="B108" s="235">
        <v>45278</v>
      </c>
      <c r="C108" s="202"/>
      <c r="D108" s="303">
        <v>96580</v>
      </c>
      <c r="E108" s="354" t="s">
        <v>502</v>
      </c>
      <c r="F108" s="190" t="s">
        <v>149</v>
      </c>
      <c r="G108" s="195"/>
      <c r="H108" s="245">
        <v>45280</v>
      </c>
      <c r="I108" s="281" t="str">
        <f t="shared" si="8"/>
        <v>（水）</v>
      </c>
      <c r="J108" s="436"/>
      <c r="K108" s="267"/>
      <c r="L108" s="468"/>
      <c r="M108" s="468"/>
      <c r="N108" s="496"/>
      <c r="O108" s="169"/>
      <c r="P108" s="539"/>
      <c r="Q108" s="169"/>
      <c r="R108" s="468"/>
      <c r="S108" s="169"/>
      <c r="T108" s="630">
        <v>96580</v>
      </c>
      <c r="U108" s="224" t="s">
        <v>503</v>
      </c>
      <c r="V108" s="650">
        <v>45306</v>
      </c>
      <c r="W108" s="270" t="s">
        <v>503</v>
      </c>
      <c r="X108" s="676" t="s">
        <v>125</v>
      </c>
      <c r="Y108" s="270"/>
      <c r="Z108" s="222"/>
      <c r="AA108" s="351"/>
      <c r="AB108" s="727">
        <f t="shared" si="7"/>
        <v>2063330</v>
      </c>
      <c r="AC108" s="339" t="s">
        <v>260</v>
      </c>
    </row>
    <row r="109" spans="1:32" ht="26.1" customHeight="1">
      <c r="A109" s="230">
        <f t="shared" si="6"/>
        <v>108</v>
      </c>
      <c r="B109" s="255">
        <v>45281</v>
      </c>
      <c r="C109" s="286"/>
      <c r="D109" s="316">
        <v>20000</v>
      </c>
      <c r="E109" s="355" t="s">
        <v>498</v>
      </c>
      <c r="F109" s="385" t="s">
        <v>146</v>
      </c>
      <c r="G109" s="410" t="s">
        <v>31</v>
      </c>
      <c r="H109" s="422">
        <v>45285</v>
      </c>
      <c r="I109" s="284" t="str">
        <f t="shared" si="8"/>
        <v>（月）</v>
      </c>
      <c r="J109" s="454">
        <v>0.77083333333333304</v>
      </c>
      <c r="K109" s="284" t="s">
        <v>0</v>
      </c>
      <c r="L109" s="487" t="s">
        <v>499</v>
      </c>
      <c r="M109" s="508" t="s">
        <v>16</v>
      </c>
      <c r="N109" s="522"/>
      <c r="O109" s="534"/>
      <c r="P109" s="554"/>
      <c r="Q109" s="579"/>
      <c r="R109" s="598"/>
      <c r="S109" s="618"/>
      <c r="T109" s="316">
        <v>20000</v>
      </c>
      <c r="U109" s="551" t="s">
        <v>157</v>
      </c>
      <c r="V109" s="421">
        <v>45285</v>
      </c>
      <c r="W109" s="665" t="s">
        <v>157</v>
      </c>
      <c r="X109" s="671" t="s">
        <v>70</v>
      </c>
      <c r="Y109" s="291" t="s">
        <v>177</v>
      </c>
      <c r="Z109" s="226"/>
      <c r="AA109" s="721"/>
      <c r="AB109" s="746">
        <f t="shared" si="7"/>
        <v>2083330</v>
      </c>
      <c r="AC109" s="765" t="s">
        <v>498</v>
      </c>
    </row>
    <row r="110" spans="1:32" ht="26.1" customHeight="1">
      <c r="A110" s="224">
        <f t="shared" si="6"/>
        <v>109</v>
      </c>
      <c r="B110" s="242">
        <v>45306</v>
      </c>
      <c r="C110" s="265">
        <v>10000</v>
      </c>
      <c r="D110" s="299">
        <v>10000</v>
      </c>
      <c r="E110" s="330" t="s">
        <v>505</v>
      </c>
      <c r="F110" s="376" t="s">
        <v>151</v>
      </c>
      <c r="G110" s="376" t="s">
        <v>39</v>
      </c>
      <c r="H110" s="238">
        <v>45306</v>
      </c>
      <c r="I110" s="281" t="str">
        <f t="shared" si="8"/>
        <v>（月）</v>
      </c>
      <c r="J110" s="435">
        <v>0.79166666666666696</v>
      </c>
      <c r="K110" s="266" t="s">
        <v>0</v>
      </c>
      <c r="L110" s="479" t="s">
        <v>494</v>
      </c>
      <c r="M110" s="470" t="s">
        <v>16</v>
      </c>
      <c r="N110" s="497"/>
      <c r="O110" s="217"/>
      <c r="P110" s="541"/>
      <c r="Q110" s="217"/>
      <c r="R110" s="468" t="s">
        <v>239</v>
      </c>
      <c r="S110" s="169" t="s">
        <v>507</v>
      </c>
      <c r="T110" s="296">
        <v>10000</v>
      </c>
      <c r="U110" s="217" t="s">
        <v>157</v>
      </c>
      <c r="V110" s="173">
        <v>45306</v>
      </c>
      <c r="W110" s="267" t="s">
        <v>157</v>
      </c>
      <c r="X110" s="680" t="s">
        <v>44</v>
      </c>
      <c r="Y110" s="267"/>
      <c r="Z110" s="169"/>
      <c r="AA110" s="351">
        <f>SUM(T110:T113)</f>
        <v>42000</v>
      </c>
      <c r="AB110" s="741">
        <f t="shared" si="7"/>
        <v>2093330</v>
      </c>
      <c r="AC110" s="331" t="s">
        <v>420</v>
      </c>
    </row>
    <row r="111" spans="1:32" ht="26.1" customHeight="1">
      <c r="A111" s="224">
        <f t="shared" si="6"/>
        <v>110</v>
      </c>
      <c r="B111" s="256">
        <v>45306</v>
      </c>
      <c r="C111" s="265">
        <v>11000</v>
      </c>
      <c r="D111" s="312">
        <v>11000</v>
      </c>
      <c r="E111" s="341" t="s">
        <v>506</v>
      </c>
      <c r="F111" s="379" t="s">
        <v>151</v>
      </c>
      <c r="G111" s="407" t="s">
        <v>45</v>
      </c>
      <c r="H111" s="249">
        <v>45307</v>
      </c>
      <c r="I111" s="289" t="str">
        <f t="shared" si="8"/>
        <v>（火）</v>
      </c>
      <c r="J111" s="452">
        <v>0.41666666666666702</v>
      </c>
      <c r="K111" s="289" t="s">
        <v>0</v>
      </c>
      <c r="L111" s="484" t="s">
        <v>494</v>
      </c>
      <c r="M111" s="485" t="s">
        <v>16</v>
      </c>
      <c r="N111" s="510"/>
      <c r="O111" s="224"/>
      <c r="P111" s="546"/>
      <c r="Q111" s="224"/>
      <c r="R111" s="596"/>
      <c r="S111" s="217"/>
      <c r="T111" s="299">
        <v>11000</v>
      </c>
      <c r="U111" s="217" t="s">
        <v>164</v>
      </c>
      <c r="V111" s="238">
        <v>45327</v>
      </c>
      <c r="W111" s="270" t="s">
        <v>217</v>
      </c>
      <c r="X111" s="676" t="s">
        <v>44</v>
      </c>
      <c r="Y111" s="266"/>
      <c r="Z111" s="217"/>
      <c r="AA111" s="351"/>
      <c r="AB111" s="741">
        <f t="shared" si="7"/>
        <v>2104330</v>
      </c>
      <c r="AC111" s="331" t="s">
        <v>508</v>
      </c>
    </row>
    <row r="112" spans="1:32" ht="26.1" customHeight="1">
      <c r="A112" s="221">
        <f t="shared" si="6"/>
        <v>111</v>
      </c>
      <c r="B112" s="244">
        <v>45318</v>
      </c>
      <c r="C112" s="202"/>
      <c r="D112" s="307">
        <v>11000</v>
      </c>
      <c r="E112" s="345" t="s">
        <v>517</v>
      </c>
      <c r="F112" s="374" t="s">
        <v>151</v>
      </c>
      <c r="G112" s="402" t="s">
        <v>45</v>
      </c>
      <c r="H112" s="244">
        <v>45318</v>
      </c>
      <c r="I112" s="428" t="str">
        <f t="shared" si="8"/>
        <v>（土）</v>
      </c>
      <c r="J112" s="445">
        <v>0.72916666666666696</v>
      </c>
      <c r="K112" s="428" t="s">
        <v>0</v>
      </c>
      <c r="L112" s="477" t="s">
        <v>183</v>
      </c>
      <c r="M112" s="477" t="s">
        <v>16</v>
      </c>
      <c r="N112" s="520"/>
      <c r="O112" s="530"/>
      <c r="P112" s="548"/>
      <c r="Q112" s="572"/>
      <c r="R112" s="593"/>
      <c r="S112" s="612"/>
      <c r="T112" s="307">
        <v>11000</v>
      </c>
      <c r="U112" s="530" t="s">
        <v>164</v>
      </c>
      <c r="V112" s="651">
        <v>45342</v>
      </c>
      <c r="W112" s="428" t="s">
        <v>217</v>
      </c>
      <c r="X112" s="677" t="s">
        <v>44</v>
      </c>
      <c r="Y112" s="700"/>
      <c r="Z112" s="530"/>
      <c r="AA112" s="351"/>
      <c r="AB112" s="741">
        <f t="shared" si="7"/>
        <v>2115330</v>
      </c>
      <c r="AC112" s="330" t="s">
        <v>517</v>
      </c>
    </row>
    <row r="113" spans="1:32" ht="26.1" customHeight="1">
      <c r="A113" s="223">
        <f t="shared" si="6"/>
        <v>112</v>
      </c>
      <c r="B113" s="257">
        <v>45317</v>
      </c>
      <c r="C113" s="202"/>
      <c r="D113" s="317">
        <v>10000</v>
      </c>
      <c r="E113" s="356" t="s">
        <v>246</v>
      </c>
      <c r="F113" s="377" t="s">
        <v>146</v>
      </c>
      <c r="G113" s="403" t="s">
        <v>31</v>
      </c>
      <c r="H113" s="423">
        <v>45321</v>
      </c>
      <c r="I113" s="430" t="str">
        <f t="shared" si="8"/>
        <v>（火）</v>
      </c>
      <c r="J113" s="446">
        <v>0.5</v>
      </c>
      <c r="K113" s="430" t="s">
        <v>0</v>
      </c>
      <c r="L113" s="478" t="s">
        <v>477</v>
      </c>
      <c r="M113" s="478" t="s">
        <v>516</v>
      </c>
      <c r="N113" s="523"/>
      <c r="O113" s="535"/>
      <c r="P113" s="555"/>
      <c r="Q113" s="535"/>
      <c r="R113" s="478"/>
      <c r="S113" s="619" t="s">
        <v>514</v>
      </c>
      <c r="T113" s="321">
        <v>10000</v>
      </c>
      <c r="U113" s="223" t="s">
        <v>157</v>
      </c>
      <c r="V113" s="652">
        <v>45321</v>
      </c>
      <c r="W113" s="430" t="s">
        <v>157</v>
      </c>
      <c r="X113" s="681" t="s">
        <v>44</v>
      </c>
      <c r="Y113" s="430"/>
      <c r="Z113" s="708"/>
      <c r="AA113" s="720"/>
      <c r="AB113" s="742">
        <f t="shared" si="7"/>
        <v>2125330</v>
      </c>
      <c r="AC113" s="766" t="s">
        <v>512</v>
      </c>
    </row>
    <row r="114" spans="1:32" ht="26.1" customHeight="1">
      <c r="A114" s="227">
        <f t="shared" si="6"/>
        <v>113</v>
      </c>
      <c r="B114" s="258">
        <v>45317</v>
      </c>
      <c r="C114" s="287"/>
      <c r="D114" s="318">
        <v>10000</v>
      </c>
      <c r="E114" s="357" t="s">
        <v>510</v>
      </c>
      <c r="F114" s="386" t="s">
        <v>146</v>
      </c>
      <c r="G114" s="411" t="s">
        <v>31</v>
      </c>
      <c r="H114" s="258">
        <v>45325</v>
      </c>
      <c r="I114" s="288" t="str">
        <f t="shared" si="8"/>
        <v>（土）</v>
      </c>
      <c r="J114" s="455">
        <v>0.5</v>
      </c>
      <c r="K114" s="288" t="s">
        <v>0</v>
      </c>
      <c r="L114" s="488" t="s">
        <v>513</v>
      </c>
      <c r="M114" s="488" t="s">
        <v>516</v>
      </c>
      <c r="N114" s="524"/>
      <c r="O114" s="231"/>
      <c r="P114" s="556"/>
      <c r="Q114" s="231"/>
      <c r="R114" s="599"/>
      <c r="S114" s="620" t="s">
        <v>185</v>
      </c>
      <c r="T114" s="318">
        <v>10000</v>
      </c>
      <c r="U114" s="231" t="s">
        <v>157</v>
      </c>
      <c r="V114" s="653">
        <v>45325</v>
      </c>
      <c r="W114" s="426" t="s">
        <v>157</v>
      </c>
      <c r="X114" s="678" t="s">
        <v>21</v>
      </c>
      <c r="Y114" s="288" t="s">
        <v>177</v>
      </c>
      <c r="Z114" s="231"/>
      <c r="AA114" s="722">
        <f>SUM(T114:T118)</f>
        <v>56000</v>
      </c>
      <c r="AB114" s="750">
        <f t="shared" si="7"/>
        <v>2135330</v>
      </c>
      <c r="AC114" s="767" t="s">
        <v>510</v>
      </c>
    </row>
    <row r="115" spans="1:32" ht="26.1" customHeight="1">
      <c r="A115" s="224">
        <f t="shared" si="6"/>
        <v>114</v>
      </c>
      <c r="B115" s="242">
        <v>45333</v>
      </c>
      <c r="C115" s="265">
        <v>10000</v>
      </c>
      <c r="D115" s="299">
        <v>10000</v>
      </c>
      <c r="E115" s="330" t="s">
        <v>161</v>
      </c>
      <c r="F115" s="376" t="s">
        <v>151</v>
      </c>
      <c r="G115" s="376" t="s">
        <v>39</v>
      </c>
      <c r="H115" s="238">
        <v>45333</v>
      </c>
      <c r="I115" s="281" t="str">
        <f t="shared" si="8"/>
        <v>（日）</v>
      </c>
      <c r="J115" s="435">
        <v>0.79166666666666696</v>
      </c>
      <c r="K115" s="266" t="s">
        <v>0</v>
      </c>
      <c r="L115" s="479" t="s">
        <v>440</v>
      </c>
      <c r="M115" s="470" t="s">
        <v>16</v>
      </c>
      <c r="N115" s="497"/>
      <c r="O115" s="217"/>
      <c r="P115" s="541"/>
      <c r="Q115" s="217"/>
      <c r="R115" s="468" t="s">
        <v>108</v>
      </c>
      <c r="S115" s="169" t="s">
        <v>414</v>
      </c>
      <c r="T115" s="631">
        <v>10000</v>
      </c>
      <c r="U115" s="636" t="s">
        <v>157</v>
      </c>
      <c r="V115" s="242">
        <v>45333</v>
      </c>
      <c r="W115" s="266" t="s">
        <v>157</v>
      </c>
      <c r="X115" s="676" t="s">
        <v>21</v>
      </c>
      <c r="Y115" s="267"/>
      <c r="Z115" s="169"/>
      <c r="AA115" s="351"/>
      <c r="AB115" s="741">
        <f t="shared" si="7"/>
        <v>2145330</v>
      </c>
      <c r="AC115" s="330" t="s">
        <v>171</v>
      </c>
    </row>
    <row r="116" spans="1:32" ht="26.1" customHeight="1">
      <c r="A116" s="224">
        <f t="shared" si="6"/>
        <v>115</v>
      </c>
      <c r="B116" s="256">
        <v>45333</v>
      </c>
      <c r="C116" s="265">
        <v>11000</v>
      </c>
      <c r="D116" s="312">
        <v>11000</v>
      </c>
      <c r="E116" s="341" t="s">
        <v>518</v>
      </c>
      <c r="F116" s="379" t="s">
        <v>151</v>
      </c>
      <c r="G116" s="407" t="s">
        <v>45</v>
      </c>
      <c r="H116" s="249">
        <v>45334</v>
      </c>
      <c r="I116" s="289" t="str">
        <f t="shared" si="8"/>
        <v>（月）</v>
      </c>
      <c r="J116" s="452">
        <v>0.54166666666666696</v>
      </c>
      <c r="K116" s="289" t="s">
        <v>0</v>
      </c>
      <c r="L116" s="479" t="s">
        <v>440</v>
      </c>
      <c r="M116" s="485" t="s">
        <v>16</v>
      </c>
      <c r="N116" s="510"/>
      <c r="O116" s="224"/>
      <c r="P116" s="546"/>
      <c r="Q116" s="224"/>
      <c r="R116" s="596"/>
      <c r="S116" s="573"/>
      <c r="T116" s="632">
        <v>11000</v>
      </c>
      <c r="U116" s="224" t="s">
        <v>164</v>
      </c>
      <c r="V116" s="654">
        <v>45351</v>
      </c>
      <c r="W116" s="289" t="s">
        <v>217</v>
      </c>
      <c r="X116" s="669" t="s">
        <v>21</v>
      </c>
      <c r="Y116" s="697"/>
      <c r="Z116" s="217"/>
      <c r="AA116" s="351"/>
      <c r="AB116" s="741">
        <f t="shared" si="7"/>
        <v>2156330</v>
      </c>
      <c r="AC116" s="341" t="s">
        <v>85</v>
      </c>
    </row>
    <row r="117" spans="1:32" ht="26.1" customHeight="1">
      <c r="A117" s="224">
        <f t="shared" si="6"/>
        <v>116</v>
      </c>
      <c r="B117" s="249">
        <v>45331</v>
      </c>
      <c r="C117" s="202"/>
      <c r="D117" s="319">
        <v>10000</v>
      </c>
      <c r="E117" s="358" t="s">
        <v>397</v>
      </c>
      <c r="F117" s="367" t="s">
        <v>146</v>
      </c>
      <c r="G117" s="396" t="s">
        <v>31</v>
      </c>
      <c r="H117" s="235">
        <v>45342</v>
      </c>
      <c r="I117" s="275" t="str">
        <f t="shared" si="8"/>
        <v>（火）</v>
      </c>
      <c r="J117" s="444">
        <v>0.70833333333333304</v>
      </c>
      <c r="K117" s="464" t="s">
        <v>0</v>
      </c>
      <c r="L117" s="485" t="s">
        <v>288</v>
      </c>
      <c r="M117" s="509" t="s">
        <v>470</v>
      </c>
      <c r="N117" s="515"/>
      <c r="O117" s="222"/>
      <c r="P117" s="538"/>
      <c r="Q117" s="222"/>
      <c r="R117" s="470"/>
      <c r="S117" s="573"/>
      <c r="T117" s="633">
        <v>10000</v>
      </c>
      <c r="U117" s="224" t="s">
        <v>157</v>
      </c>
      <c r="V117" s="655">
        <v>45342</v>
      </c>
      <c r="W117" s="281" t="s">
        <v>157</v>
      </c>
      <c r="X117" s="687" t="s">
        <v>21</v>
      </c>
      <c r="Y117" s="289" t="s">
        <v>177</v>
      </c>
      <c r="Z117" s="224"/>
      <c r="AA117" s="720"/>
      <c r="AB117" s="741">
        <f t="shared" si="7"/>
        <v>2166330</v>
      </c>
      <c r="AC117" s="358" t="s">
        <v>397</v>
      </c>
    </row>
    <row r="118" spans="1:32" ht="26.1" customHeight="1">
      <c r="A118" s="217">
        <f t="shared" si="6"/>
        <v>117</v>
      </c>
      <c r="B118" s="238">
        <v>45344</v>
      </c>
      <c r="C118" s="202"/>
      <c r="D118" s="299">
        <v>15000</v>
      </c>
      <c r="E118" s="330" t="s">
        <v>511</v>
      </c>
      <c r="F118" s="190" t="s">
        <v>149</v>
      </c>
      <c r="G118" s="403"/>
      <c r="H118" s="238">
        <v>45344</v>
      </c>
      <c r="I118" s="278" t="str">
        <f t="shared" si="8"/>
        <v>（木）</v>
      </c>
      <c r="J118" s="435">
        <v>0.47916666666666702</v>
      </c>
      <c r="K118" s="278" t="s">
        <v>0</v>
      </c>
      <c r="L118" s="467" t="s">
        <v>188</v>
      </c>
      <c r="M118" s="497" t="s">
        <v>358</v>
      </c>
      <c r="N118" s="497"/>
      <c r="O118" s="217"/>
      <c r="P118" s="541"/>
      <c r="Q118" s="217"/>
      <c r="R118" s="470"/>
      <c r="S118" s="217"/>
      <c r="T118" s="634">
        <v>15000</v>
      </c>
      <c r="U118" s="637" t="s">
        <v>164</v>
      </c>
      <c r="V118" s="654">
        <v>45356</v>
      </c>
      <c r="W118" s="278" t="s">
        <v>217</v>
      </c>
      <c r="X118" s="688" t="s">
        <v>21</v>
      </c>
      <c r="Y118" s="266"/>
      <c r="Z118" s="217"/>
      <c r="AA118" s="351"/>
      <c r="AB118" s="742">
        <f t="shared" si="7"/>
        <v>2181330</v>
      </c>
      <c r="AC118" s="330" t="s">
        <v>432</v>
      </c>
    </row>
    <row r="119" spans="1:32" ht="26.1" customHeight="1">
      <c r="A119" s="231">
        <f t="shared" si="6"/>
        <v>118</v>
      </c>
      <c r="B119" s="258">
        <v>45354</v>
      </c>
      <c r="C119" s="288"/>
      <c r="D119" s="320">
        <v>13200</v>
      </c>
      <c r="E119" s="359" t="s">
        <v>384</v>
      </c>
      <c r="F119" s="386" t="s">
        <v>151</v>
      </c>
      <c r="G119" s="411" t="s">
        <v>45</v>
      </c>
      <c r="H119" s="258">
        <v>45354</v>
      </c>
      <c r="I119" s="288" t="str">
        <f t="shared" si="8"/>
        <v>（日）</v>
      </c>
      <c r="J119" s="455">
        <v>0.70833333333333337</v>
      </c>
      <c r="K119" s="288" t="s">
        <v>0</v>
      </c>
      <c r="L119" s="488" t="s">
        <v>284</v>
      </c>
      <c r="M119" s="488"/>
      <c r="N119" s="524"/>
      <c r="O119" s="231"/>
      <c r="P119" s="556"/>
      <c r="Q119" s="580"/>
      <c r="R119" s="600" t="s">
        <v>186</v>
      </c>
      <c r="S119" s="621" t="s">
        <v>238</v>
      </c>
      <c r="T119" s="320">
        <v>13200</v>
      </c>
      <c r="U119" s="231" t="s">
        <v>217</v>
      </c>
      <c r="V119" s="258">
        <v>45404</v>
      </c>
      <c r="W119" s="288" t="s">
        <v>241</v>
      </c>
      <c r="X119" s="668" t="s">
        <v>520</v>
      </c>
      <c r="Y119" s="288"/>
      <c r="Z119" s="231"/>
      <c r="AA119" s="722">
        <f>SUM(T119:T126)</f>
        <v>148167</v>
      </c>
      <c r="AB119" s="751">
        <f t="shared" si="7"/>
        <v>2194530</v>
      </c>
      <c r="AC119" s="759" t="s">
        <v>142</v>
      </c>
    </row>
    <row r="120" spans="1:32" s="205" customFormat="1" ht="26.1" customHeight="1">
      <c r="A120" s="224">
        <f t="shared" si="6"/>
        <v>119</v>
      </c>
      <c r="B120" s="249">
        <v>45356</v>
      </c>
      <c r="C120" s="289"/>
      <c r="D120" s="312">
        <v>24624</v>
      </c>
      <c r="E120" s="352" t="s">
        <v>421</v>
      </c>
      <c r="F120" s="383" t="s">
        <v>149</v>
      </c>
      <c r="G120" s="407"/>
      <c r="H120" s="249">
        <v>45356</v>
      </c>
      <c r="I120" s="289" t="str">
        <f t="shared" si="8"/>
        <v>（火）</v>
      </c>
      <c r="J120" s="452"/>
      <c r="K120" s="289"/>
      <c r="L120" s="485" t="s">
        <v>519</v>
      </c>
      <c r="M120" s="510" t="s">
        <v>442</v>
      </c>
      <c r="N120" s="510"/>
      <c r="O120" s="224"/>
      <c r="P120" s="546"/>
      <c r="Q120" s="571"/>
      <c r="R120" s="601"/>
      <c r="S120" s="613"/>
      <c r="T120" s="312">
        <v>24624</v>
      </c>
      <c r="U120" s="224" t="s">
        <v>164</v>
      </c>
      <c r="V120" s="249">
        <v>45366</v>
      </c>
      <c r="W120" s="289" t="s">
        <v>217</v>
      </c>
      <c r="X120" s="669" t="s">
        <v>520</v>
      </c>
      <c r="Y120" s="289"/>
      <c r="Z120" s="224"/>
      <c r="AA120" s="714"/>
      <c r="AB120" s="752">
        <f t="shared" si="7"/>
        <v>2219154</v>
      </c>
      <c r="AC120" s="339" t="s">
        <v>432</v>
      </c>
      <c r="AE120" s="495"/>
      <c r="AF120" s="495"/>
    </row>
    <row r="121" spans="1:32" ht="26.1" customHeight="1">
      <c r="A121" s="224">
        <f t="shared" si="6"/>
        <v>120</v>
      </c>
      <c r="B121" s="249">
        <v>45356</v>
      </c>
      <c r="C121" s="289"/>
      <c r="D121" s="312">
        <v>40840</v>
      </c>
      <c r="E121" s="352" t="s">
        <v>444</v>
      </c>
      <c r="F121" s="383" t="s">
        <v>149</v>
      </c>
      <c r="G121" s="407"/>
      <c r="H121" s="249">
        <v>45356</v>
      </c>
      <c r="I121" s="289" t="str">
        <f t="shared" si="8"/>
        <v>（火）</v>
      </c>
      <c r="J121" s="452"/>
      <c r="K121" s="289"/>
      <c r="L121" s="485" t="s">
        <v>519</v>
      </c>
      <c r="M121" s="510" t="s">
        <v>442</v>
      </c>
      <c r="N121" s="510"/>
      <c r="O121" s="224"/>
      <c r="P121" s="546"/>
      <c r="Q121" s="571"/>
      <c r="R121" s="601"/>
      <c r="S121" s="613"/>
      <c r="T121" s="312">
        <v>40840</v>
      </c>
      <c r="U121" s="224" t="s">
        <v>164</v>
      </c>
      <c r="V121" s="249">
        <v>45366</v>
      </c>
      <c r="W121" s="289" t="s">
        <v>217</v>
      </c>
      <c r="X121" s="669" t="s">
        <v>520</v>
      </c>
      <c r="Y121" s="289"/>
      <c r="Z121" s="224"/>
      <c r="AA121" s="720"/>
      <c r="AB121" s="741">
        <f t="shared" si="7"/>
        <v>2259994</v>
      </c>
      <c r="AC121" s="339" t="s">
        <v>432</v>
      </c>
    </row>
    <row r="122" spans="1:32" ht="26.1" customHeight="1">
      <c r="A122" s="224">
        <f t="shared" si="6"/>
        <v>121</v>
      </c>
      <c r="B122" s="249">
        <v>45356</v>
      </c>
      <c r="C122" s="289"/>
      <c r="D122" s="312">
        <v>5000</v>
      </c>
      <c r="E122" s="352" t="s">
        <v>521</v>
      </c>
      <c r="F122" s="383" t="s">
        <v>149</v>
      </c>
      <c r="G122" s="407"/>
      <c r="H122" s="249">
        <v>45356</v>
      </c>
      <c r="I122" s="289" t="str">
        <f t="shared" si="8"/>
        <v>（火）</v>
      </c>
      <c r="J122" s="452"/>
      <c r="K122" s="289"/>
      <c r="L122" s="485" t="s">
        <v>519</v>
      </c>
      <c r="M122" s="510" t="s">
        <v>442</v>
      </c>
      <c r="N122" s="510"/>
      <c r="O122" s="224"/>
      <c r="P122" s="546"/>
      <c r="Q122" s="571"/>
      <c r="R122" s="601"/>
      <c r="S122" s="613"/>
      <c r="T122" s="312">
        <v>5000</v>
      </c>
      <c r="U122" s="224" t="s">
        <v>164</v>
      </c>
      <c r="V122" s="249">
        <v>45366</v>
      </c>
      <c r="W122" s="289" t="s">
        <v>217</v>
      </c>
      <c r="X122" s="669" t="s">
        <v>520</v>
      </c>
      <c r="Y122" s="289"/>
      <c r="Z122" s="224"/>
      <c r="AA122" s="720"/>
      <c r="AB122" s="741">
        <f t="shared" si="7"/>
        <v>2264994</v>
      </c>
      <c r="AC122" s="339" t="s">
        <v>432</v>
      </c>
    </row>
    <row r="123" spans="1:32" ht="26.1" customHeight="1">
      <c r="A123" s="224">
        <f t="shared" si="6"/>
        <v>122</v>
      </c>
      <c r="B123" s="249">
        <v>45371</v>
      </c>
      <c r="C123" s="289"/>
      <c r="D123" s="312">
        <v>8800</v>
      </c>
      <c r="E123" s="341" t="s">
        <v>363</v>
      </c>
      <c r="F123" s="379" t="s">
        <v>151</v>
      </c>
      <c r="G123" s="407" t="s">
        <v>45</v>
      </c>
      <c r="H123" s="249">
        <v>45371</v>
      </c>
      <c r="I123" s="289" t="str">
        <f t="shared" si="8"/>
        <v>（水）</v>
      </c>
      <c r="J123" s="452"/>
      <c r="K123" s="289"/>
      <c r="L123" s="485" t="s">
        <v>214</v>
      </c>
      <c r="M123" s="485"/>
      <c r="N123" s="510"/>
      <c r="O123" s="224"/>
      <c r="P123" s="546"/>
      <c r="Q123" s="571"/>
      <c r="R123" s="601" t="s">
        <v>186</v>
      </c>
      <c r="S123" s="613" t="s">
        <v>238</v>
      </c>
      <c r="T123" s="312">
        <v>8800</v>
      </c>
      <c r="U123" s="224" t="s">
        <v>164</v>
      </c>
      <c r="V123" s="249">
        <v>45404</v>
      </c>
      <c r="W123" s="289" t="s">
        <v>217</v>
      </c>
      <c r="X123" s="669" t="s">
        <v>520</v>
      </c>
      <c r="Y123" s="289"/>
      <c r="Z123" s="224"/>
      <c r="AA123" s="714"/>
      <c r="AB123" s="745">
        <f t="shared" si="7"/>
        <v>2273794</v>
      </c>
      <c r="AC123" s="349" t="s">
        <v>363</v>
      </c>
    </row>
    <row r="124" spans="1:32" ht="26.1" customHeight="1">
      <c r="A124" s="224">
        <f t="shared" si="6"/>
        <v>123</v>
      </c>
      <c r="B124" s="249">
        <v>45373</v>
      </c>
      <c r="C124" s="290"/>
      <c r="D124" s="313">
        <v>1547</v>
      </c>
      <c r="E124" s="341" t="s">
        <v>200</v>
      </c>
      <c r="F124" s="383" t="s">
        <v>304</v>
      </c>
      <c r="G124" s="407"/>
      <c r="H124" s="249">
        <v>45373</v>
      </c>
      <c r="I124" s="289" t="str">
        <f t="shared" si="8"/>
        <v>（金）</v>
      </c>
      <c r="J124" s="452"/>
      <c r="K124" s="289"/>
      <c r="L124" s="485" t="s">
        <v>522</v>
      </c>
      <c r="M124" s="485" t="s">
        <v>91</v>
      </c>
      <c r="N124" s="510"/>
      <c r="O124" s="224"/>
      <c r="P124" s="546"/>
      <c r="Q124" s="224"/>
      <c r="R124" s="485"/>
      <c r="S124" s="224" t="s">
        <v>524</v>
      </c>
      <c r="T124" s="312">
        <v>1547</v>
      </c>
      <c r="U124" s="224" t="s">
        <v>401</v>
      </c>
      <c r="V124" s="249">
        <v>45392</v>
      </c>
      <c r="W124" s="289" t="s">
        <v>401</v>
      </c>
      <c r="X124" s="669" t="s">
        <v>520</v>
      </c>
      <c r="Y124" s="289"/>
      <c r="Z124" s="224"/>
      <c r="AA124" s="720"/>
      <c r="AB124" s="741">
        <f t="shared" si="7"/>
        <v>2275341</v>
      </c>
      <c r="AC124" s="333" t="s">
        <v>523</v>
      </c>
    </row>
    <row r="125" spans="1:32" s="205" customFormat="1" ht="26.1" customHeight="1">
      <c r="A125" s="223">
        <f t="shared" si="6"/>
        <v>124</v>
      </c>
      <c r="B125" s="257">
        <v>45373</v>
      </c>
      <c r="C125" s="278"/>
      <c r="D125" s="321">
        <v>13200</v>
      </c>
      <c r="E125" s="360" t="s">
        <v>38</v>
      </c>
      <c r="F125" s="387" t="s">
        <v>525</v>
      </c>
      <c r="G125" s="408" t="s">
        <v>233</v>
      </c>
      <c r="H125" s="257">
        <v>45373</v>
      </c>
      <c r="I125" s="278" t="str">
        <f t="shared" si="8"/>
        <v>（金）</v>
      </c>
      <c r="J125" s="456"/>
      <c r="K125" s="278"/>
      <c r="L125" s="489" t="s">
        <v>399</v>
      </c>
      <c r="M125" s="489"/>
      <c r="N125" s="525"/>
      <c r="O125" s="223"/>
      <c r="P125" s="557"/>
      <c r="Q125" s="223"/>
      <c r="R125" s="489" t="s">
        <v>186</v>
      </c>
      <c r="S125" s="223" t="s">
        <v>238</v>
      </c>
      <c r="T125" s="321">
        <v>13200</v>
      </c>
      <c r="U125" s="223" t="s">
        <v>401</v>
      </c>
      <c r="V125" s="257">
        <v>45404</v>
      </c>
      <c r="W125" s="278" t="s">
        <v>401</v>
      </c>
      <c r="X125" s="670" t="s">
        <v>520</v>
      </c>
      <c r="Y125" s="278"/>
      <c r="Z125" s="223"/>
      <c r="AA125" s="720"/>
      <c r="AB125" s="728">
        <f t="shared" si="7"/>
        <v>2288541</v>
      </c>
      <c r="AC125" s="330" t="s">
        <v>38</v>
      </c>
      <c r="AE125" s="495"/>
      <c r="AF125" s="495"/>
    </row>
    <row r="126" spans="1:32" ht="26.1" customHeight="1">
      <c r="A126" s="226">
        <f t="shared" si="6"/>
        <v>125</v>
      </c>
      <c r="B126" s="255">
        <v>45364</v>
      </c>
      <c r="C126" s="291"/>
      <c r="D126" s="322">
        <v>40956</v>
      </c>
      <c r="E126" s="361" t="s">
        <v>310</v>
      </c>
      <c r="F126" s="388" t="s">
        <v>149</v>
      </c>
      <c r="G126" s="412"/>
      <c r="H126" s="255">
        <v>45380</v>
      </c>
      <c r="I126" s="291" t="str">
        <f t="shared" si="8"/>
        <v>（金）</v>
      </c>
      <c r="J126" s="457"/>
      <c r="K126" s="291"/>
      <c r="L126" s="490"/>
      <c r="M126" s="500"/>
      <c r="N126" s="526"/>
      <c r="O126" s="226"/>
      <c r="P126" s="558"/>
      <c r="Q126" s="581"/>
      <c r="R126" s="602"/>
      <c r="S126" s="622"/>
      <c r="T126" s="322">
        <v>40956</v>
      </c>
      <c r="U126" s="226" t="s">
        <v>157</v>
      </c>
      <c r="V126" s="255">
        <v>45380</v>
      </c>
      <c r="W126" s="291" t="s">
        <v>157</v>
      </c>
      <c r="X126" s="671" t="s">
        <v>520</v>
      </c>
      <c r="Y126" s="291"/>
      <c r="Z126" s="226"/>
      <c r="AA126" s="719"/>
      <c r="AB126" s="753">
        <f t="shared" si="7"/>
        <v>2329497</v>
      </c>
      <c r="AC126" s="361" t="s">
        <v>310</v>
      </c>
    </row>
    <row r="127" spans="1:32" ht="26.1" customHeight="1">
      <c r="A127" s="227">
        <f t="shared" si="6"/>
        <v>126</v>
      </c>
      <c r="B127" s="241"/>
      <c r="C127" s="276"/>
      <c r="D127" s="305"/>
      <c r="E127" s="343"/>
      <c r="F127" s="373"/>
      <c r="G127" s="401"/>
      <c r="H127" s="241"/>
      <c r="I127" s="426"/>
      <c r="J127" s="443"/>
      <c r="K127" s="426"/>
      <c r="L127" s="476"/>
      <c r="M127" s="501"/>
      <c r="N127" s="501"/>
      <c r="O127" s="529"/>
      <c r="P127" s="545"/>
      <c r="Q127" s="529"/>
      <c r="R127" s="529"/>
      <c r="S127" s="476"/>
      <c r="T127" s="305"/>
      <c r="U127" s="529"/>
      <c r="V127" s="241"/>
      <c r="W127" s="426"/>
      <c r="X127" s="678"/>
      <c r="Y127" s="426"/>
      <c r="Z127" s="529"/>
      <c r="AA127" s="723"/>
      <c r="AB127" s="751"/>
      <c r="AC127" s="759"/>
    </row>
    <row r="128" spans="1:32" ht="26.1" customHeight="1">
      <c r="A128" s="232">
        <f t="shared" si="6"/>
        <v>127</v>
      </c>
      <c r="B128" s="244"/>
      <c r="C128" s="265"/>
      <c r="D128" s="307"/>
      <c r="E128" s="345"/>
      <c r="F128" s="374"/>
      <c r="G128" s="402"/>
      <c r="H128" s="244"/>
      <c r="I128" s="428"/>
      <c r="J128" s="445"/>
      <c r="K128" s="428"/>
      <c r="L128" s="477"/>
      <c r="M128" s="477"/>
      <c r="N128" s="520"/>
      <c r="O128" s="530"/>
      <c r="P128" s="548"/>
      <c r="Q128" s="572"/>
      <c r="R128" s="593"/>
      <c r="S128" s="612"/>
      <c r="T128" s="307"/>
      <c r="U128" s="530"/>
      <c r="V128" s="244"/>
      <c r="W128" s="428"/>
      <c r="X128" s="677"/>
      <c r="Y128" s="428"/>
      <c r="Z128" s="530"/>
      <c r="AA128" s="724"/>
      <c r="AB128" s="754"/>
      <c r="AC128" s="758"/>
    </row>
    <row r="129" spans="1:29" ht="26.1" customHeight="1">
      <c r="A129" s="221">
        <f t="shared" si="6"/>
        <v>128</v>
      </c>
      <c r="B129" s="236"/>
      <c r="C129" s="277"/>
      <c r="D129" s="297"/>
      <c r="E129" s="332"/>
      <c r="F129" s="367"/>
      <c r="G129" s="396"/>
      <c r="H129" s="236"/>
      <c r="I129" s="275"/>
      <c r="J129" s="437"/>
      <c r="K129" s="275"/>
      <c r="L129" s="469"/>
      <c r="M129" s="469"/>
      <c r="N129" s="516"/>
      <c r="O129" s="221"/>
      <c r="P129" s="540"/>
      <c r="Q129" s="565"/>
      <c r="R129" s="589"/>
      <c r="S129" s="606"/>
      <c r="T129" s="297"/>
      <c r="U129" s="216"/>
      <c r="V129" s="174"/>
      <c r="W129" s="427"/>
      <c r="X129" s="680"/>
      <c r="Y129" s="275"/>
      <c r="Z129" s="221"/>
      <c r="AA129" s="711"/>
      <c r="AB129" s="731"/>
      <c r="AC129" s="332"/>
    </row>
    <row r="130" spans="1:29" ht="26.1" customHeight="1">
      <c r="A130" s="169">
        <f t="shared" si="6"/>
        <v>129</v>
      </c>
      <c r="B130" s="173"/>
      <c r="D130" s="296"/>
      <c r="E130" s="331"/>
      <c r="F130" s="190"/>
      <c r="G130" s="195"/>
      <c r="H130" s="173"/>
      <c r="I130" s="267"/>
      <c r="J130" s="436"/>
      <c r="K130" s="267"/>
      <c r="L130" s="468"/>
      <c r="M130" s="468"/>
      <c r="N130" s="496"/>
      <c r="O130" s="169"/>
      <c r="P130" s="539"/>
      <c r="Q130" s="564"/>
      <c r="R130" s="586"/>
      <c r="S130" s="607"/>
      <c r="T130" s="296"/>
      <c r="U130" s="169"/>
      <c r="V130" s="174"/>
      <c r="W130" s="267"/>
      <c r="X130" s="673"/>
      <c r="Y130" s="267"/>
      <c r="Z130" s="169"/>
      <c r="AA130" s="351"/>
      <c r="AB130" s="727"/>
      <c r="AC130" s="331"/>
    </row>
    <row r="131" spans="1:29" ht="26.1" customHeight="1">
      <c r="A131" s="221">
        <f t="shared" si="6"/>
        <v>130</v>
      </c>
      <c r="B131" s="173"/>
      <c r="D131" s="296"/>
      <c r="E131" s="331"/>
      <c r="F131" s="190"/>
      <c r="G131" s="196"/>
      <c r="H131" s="173"/>
      <c r="I131" s="267"/>
      <c r="J131" s="436"/>
      <c r="K131" s="267"/>
      <c r="L131" s="468"/>
      <c r="M131" s="468"/>
      <c r="N131" s="496"/>
      <c r="O131" s="169"/>
      <c r="P131" s="539"/>
      <c r="Q131" s="564"/>
      <c r="R131" s="584"/>
      <c r="S131" s="607"/>
      <c r="T131" s="296"/>
      <c r="U131" s="169"/>
      <c r="V131" s="173"/>
      <c r="W131" s="267"/>
      <c r="X131" s="673"/>
      <c r="Y131" s="267"/>
      <c r="Z131" s="169"/>
      <c r="AA131" s="351"/>
      <c r="AB131" s="727"/>
      <c r="AC131" s="331"/>
    </row>
    <row r="132" spans="1:29" ht="26.1" customHeight="1">
      <c r="A132" s="169">
        <f t="shared" si="6"/>
        <v>131</v>
      </c>
      <c r="B132" s="174"/>
      <c r="D132" s="308"/>
      <c r="E132" s="333"/>
      <c r="F132" s="189"/>
      <c r="G132" s="195"/>
      <c r="H132" s="174"/>
      <c r="I132" s="266"/>
      <c r="J132" s="436"/>
      <c r="K132" s="267"/>
      <c r="L132" s="474"/>
      <c r="M132" s="474"/>
      <c r="N132" s="499"/>
      <c r="O132" s="216"/>
      <c r="P132" s="547"/>
      <c r="Q132" s="564"/>
      <c r="R132" s="584"/>
      <c r="S132" s="585"/>
      <c r="T132" s="308"/>
      <c r="U132" s="169"/>
      <c r="V132" s="173"/>
      <c r="W132" s="427"/>
      <c r="X132" s="667"/>
      <c r="Y132" s="427"/>
      <c r="Z132" s="216"/>
      <c r="AA132" s="351"/>
      <c r="AB132" s="727"/>
      <c r="AC132" s="333"/>
    </row>
    <row r="133" spans="1:29" ht="26.1" customHeight="1">
      <c r="A133" s="221">
        <f t="shared" si="6"/>
        <v>132</v>
      </c>
      <c r="B133" s="173"/>
      <c r="D133" s="296"/>
      <c r="E133" s="331"/>
      <c r="F133" s="189"/>
      <c r="G133" s="195"/>
      <c r="H133" s="173"/>
      <c r="I133" s="267"/>
      <c r="J133" s="436"/>
      <c r="K133" s="267"/>
      <c r="L133" s="468"/>
      <c r="M133" s="468"/>
      <c r="N133" s="496"/>
      <c r="O133" s="169"/>
      <c r="P133" s="539"/>
      <c r="Q133" s="564"/>
      <c r="R133" s="586"/>
      <c r="S133" s="607"/>
      <c r="T133" s="296"/>
      <c r="U133" s="169"/>
      <c r="V133" s="173"/>
      <c r="W133" s="427"/>
      <c r="X133" s="667"/>
      <c r="Y133" s="267"/>
      <c r="Z133" s="169"/>
      <c r="AA133" s="351"/>
      <c r="AB133" s="727"/>
      <c r="AC133" s="331"/>
    </row>
    <row r="134" spans="1:29" ht="26.1" customHeight="1">
      <c r="A134" s="169">
        <f t="shared" si="6"/>
        <v>133</v>
      </c>
      <c r="B134" s="173"/>
      <c r="D134" s="296"/>
      <c r="E134" s="331"/>
      <c r="F134" s="189"/>
      <c r="G134" s="195"/>
      <c r="H134" s="236"/>
      <c r="I134" s="267"/>
      <c r="J134" s="436"/>
      <c r="K134" s="267"/>
      <c r="L134" s="468"/>
      <c r="M134" s="468"/>
      <c r="N134" s="496"/>
      <c r="O134" s="169"/>
      <c r="P134" s="539"/>
      <c r="Q134" s="564"/>
      <c r="R134" s="586"/>
      <c r="S134" s="607"/>
      <c r="T134" s="296"/>
      <c r="U134" s="169"/>
      <c r="V134" s="236"/>
      <c r="W134" s="275"/>
      <c r="X134" s="673"/>
      <c r="Y134" s="267"/>
      <c r="Z134" s="169"/>
      <c r="AA134" s="351"/>
      <c r="AB134" s="727"/>
      <c r="AC134" s="331"/>
    </row>
    <row r="135" spans="1:29" ht="26.1" customHeight="1">
      <c r="A135" s="221">
        <f t="shared" si="6"/>
        <v>134</v>
      </c>
      <c r="B135" s="174"/>
      <c r="D135" s="308"/>
      <c r="E135" s="333"/>
      <c r="F135" s="189"/>
      <c r="G135" s="195"/>
      <c r="H135" s="174"/>
      <c r="I135" s="427"/>
      <c r="J135" s="444"/>
      <c r="K135" s="427"/>
      <c r="L135" s="474"/>
      <c r="M135" s="474"/>
      <c r="N135" s="499"/>
      <c r="O135" s="216"/>
      <c r="P135" s="547"/>
      <c r="Q135" s="576"/>
      <c r="R135" s="584"/>
      <c r="S135" s="585"/>
      <c r="T135" s="308"/>
      <c r="U135" s="169"/>
      <c r="V135" s="174"/>
      <c r="W135" s="427"/>
      <c r="X135" s="673"/>
      <c r="Y135" s="266"/>
      <c r="Z135" s="217"/>
      <c r="AA135" s="351"/>
      <c r="AB135" s="727"/>
      <c r="AC135" s="333"/>
    </row>
    <row r="136" spans="1:29" ht="26.1" customHeight="1">
      <c r="A136" s="169">
        <f t="shared" si="6"/>
        <v>135</v>
      </c>
      <c r="B136" s="173"/>
      <c r="C136" s="273"/>
      <c r="D136" s="296"/>
      <c r="E136" s="333"/>
      <c r="F136" s="189"/>
      <c r="G136" s="195"/>
      <c r="H136" s="173"/>
      <c r="I136" s="267"/>
      <c r="J136" s="436"/>
      <c r="K136" s="267"/>
      <c r="L136" s="468"/>
      <c r="M136" s="468"/>
      <c r="N136" s="496"/>
      <c r="O136" s="169"/>
      <c r="P136" s="539"/>
      <c r="Q136" s="169"/>
      <c r="R136" s="468"/>
      <c r="S136" s="169"/>
      <c r="T136" s="296"/>
      <c r="U136" s="169"/>
      <c r="V136" s="173"/>
      <c r="W136" s="427"/>
      <c r="X136" s="667"/>
      <c r="Y136" s="267"/>
      <c r="Z136" s="169"/>
      <c r="AA136" s="351"/>
      <c r="AB136" s="727"/>
      <c r="AC136" s="333"/>
    </row>
    <row r="137" spans="1:29" ht="26.1" customHeight="1">
      <c r="A137" s="221">
        <f t="shared" si="6"/>
        <v>136</v>
      </c>
      <c r="B137" s="173"/>
      <c r="D137" s="296"/>
      <c r="E137" s="331"/>
      <c r="F137" s="190"/>
      <c r="G137" s="195"/>
      <c r="H137" s="173"/>
      <c r="I137" s="267"/>
      <c r="J137" s="436"/>
      <c r="K137" s="267"/>
      <c r="L137" s="468"/>
      <c r="M137" s="468"/>
      <c r="N137" s="496"/>
      <c r="O137" s="169"/>
      <c r="P137" s="539"/>
      <c r="Q137" s="564"/>
      <c r="R137" s="586"/>
      <c r="S137" s="607"/>
      <c r="T137" s="296"/>
      <c r="U137" s="169"/>
      <c r="V137" s="173"/>
      <c r="W137" s="427"/>
      <c r="X137" s="667"/>
      <c r="Y137" s="267"/>
      <c r="Z137" s="169"/>
      <c r="AA137" s="351"/>
      <c r="AB137" s="727"/>
      <c r="AC137" s="331"/>
    </row>
    <row r="138" spans="1:29" ht="26.1" customHeight="1">
      <c r="A138" s="169">
        <f t="shared" si="6"/>
        <v>137</v>
      </c>
      <c r="B138" s="173"/>
      <c r="D138" s="296"/>
      <c r="E138" s="331"/>
      <c r="F138" s="189"/>
      <c r="G138" s="195"/>
      <c r="H138" s="173"/>
      <c r="I138" s="267"/>
      <c r="J138" s="436"/>
      <c r="K138" s="267"/>
      <c r="L138" s="468"/>
      <c r="M138" s="468"/>
      <c r="N138" s="496"/>
      <c r="O138" s="169"/>
      <c r="P138" s="539"/>
      <c r="Q138" s="564"/>
      <c r="R138" s="586"/>
      <c r="S138" s="607"/>
      <c r="T138" s="296"/>
      <c r="U138" s="169"/>
      <c r="V138" s="173"/>
      <c r="W138" s="267"/>
      <c r="X138" s="673"/>
      <c r="Y138" s="267"/>
      <c r="Z138" s="169"/>
      <c r="AA138" s="351"/>
      <c r="AB138" s="727"/>
      <c r="AC138" s="331"/>
    </row>
    <row r="139" spans="1:29" ht="26.1" customHeight="1">
      <c r="A139" s="221">
        <f t="shared" si="6"/>
        <v>138</v>
      </c>
      <c r="B139" s="173"/>
      <c r="C139" s="277"/>
      <c r="D139" s="296"/>
      <c r="E139" s="331"/>
      <c r="F139" s="189"/>
      <c r="G139" s="195"/>
      <c r="H139" s="173"/>
      <c r="I139" s="267"/>
      <c r="J139" s="436"/>
      <c r="K139" s="267"/>
      <c r="L139" s="468"/>
      <c r="M139" s="468"/>
      <c r="N139" s="496"/>
      <c r="O139" s="169"/>
      <c r="P139" s="539"/>
      <c r="Q139" s="564"/>
      <c r="R139" s="584"/>
      <c r="S139" s="585"/>
      <c r="T139" s="296"/>
      <c r="U139" s="169"/>
      <c r="V139" s="173"/>
      <c r="W139" s="267"/>
      <c r="X139" s="673"/>
      <c r="Y139" s="267"/>
      <c r="Z139" s="169"/>
      <c r="AA139" s="711"/>
      <c r="AB139" s="727"/>
      <c r="AC139" s="331"/>
    </row>
    <row r="140" spans="1:29" ht="26.1" customHeight="1">
      <c r="A140" s="169">
        <f t="shared" si="6"/>
        <v>139</v>
      </c>
      <c r="B140" s="173"/>
      <c r="D140" s="296"/>
      <c r="E140" s="331"/>
      <c r="F140" s="189"/>
      <c r="G140" s="195"/>
      <c r="H140" s="173"/>
      <c r="I140" s="267"/>
      <c r="J140" s="436"/>
      <c r="K140" s="267"/>
      <c r="L140" s="468"/>
      <c r="M140" s="468"/>
      <c r="N140" s="496"/>
      <c r="O140" s="169"/>
      <c r="P140" s="539"/>
      <c r="Q140" s="564"/>
      <c r="R140" s="586"/>
      <c r="S140" s="607"/>
      <c r="T140" s="296"/>
      <c r="U140" s="169"/>
      <c r="V140" s="173"/>
      <c r="W140" s="267"/>
      <c r="X140" s="673"/>
      <c r="Y140" s="267"/>
      <c r="Z140" s="169"/>
      <c r="AA140" s="351"/>
      <c r="AB140" s="727"/>
      <c r="AC140" s="331"/>
    </row>
    <row r="141" spans="1:29" ht="26.1" customHeight="1">
      <c r="A141" s="221">
        <f t="shared" si="6"/>
        <v>140</v>
      </c>
      <c r="B141" s="173"/>
      <c r="D141" s="296"/>
      <c r="E141" s="331"/>
      <c r="F141" s="189"/>
      <c r="G141" s="195"/>
      <c r="H141" s="173"/>
      <c r="I141" s="267"/>
      <c r="J141" s="436"/>
      <c r="K141" s="267"/>
      <c r="L141" s="468"/>
      <c r="M141" s="468"/>
      <c r="N141" s="496"/>
      <c r="O141" s="169"/>
      <c r="P141" s="539"/>
      <c r="Q141" s="564"/>
      <c r="R141" s="586"/>
      <c r="S141" s="607"/>
      <c r="T141" s="296"/>
      <c r="U141" s="169"/>
      <c r="V141" s="173"/>
      <c r="W141" s="267"/>
      <c r="X141" s="673"/>
      <c r="Y141" s="267"/>
      <c r="Z141" s="169"/>
      <c r="AA141" s="351"/>
      <c r="AB141" s="727"/>
      <c r="AC141" s="331"/>
    </row>
    <row r="142" spans="1:29" ht="26.1" customHeight="1">
      <c r="A142" s="169">
        <f t="shared" si="6"/>
        <v>141</v>
      </c>
      <c r="B142" s="173"/>
      <c r="D142" s="296"/>
      <c r="E142" s="331"/>
      <c r="F142" s="189"/>
      <c r="G142" s="195"/>
      <c r="H142" s="173"/>
      <c r="I142" s="267"/>
      <c r="J142" s="436"/>
      <c r="K142" s="267"/>
      <c r="L142" s="468"/>
      <c r="M142" s="468"/>
      <c r="N142" s="496"/>
      <c r="O142" s="169"/>
      <c r="P142" s="539"/>
      <c r="Q142" s="564"/>
      <c r="R142" s="586"/>
      <c r="S142" s="607"/>
      <c r="T142" s="296"/>
      <c r="U142" s="169"/>
      <c r="V142" s="173"/>
      <c r="W142" s="267"/>
      <c r="X142" s="673"/>
      <c r="Y142" s="267"/>
      <c r="Z142" s="169"/>
      <c r="AA142" s="351"/>
      <c r="AB142" s="727"/>
      <c r="AC142" s="331"/>
    </row>
    <row r="143" spans="1:29" ht="26.1" customHeight="1">
      <c r="A143" s="221">
        <f t="shared" si="6"/>
        <v>142</v>
      </c>
      <c r="B143" s="239"/>
      <c r="C143" s="292"/>
      <c r="D143" s="301"/>
      <c r="E143" s="337"/>
      <c r="F143" s="370"/>
      <c r="G143" s="399"/>
      <c r="H143" s="239"/>
      <c r="I143" s="425"/>
      <c r="J143" s="440"/>
      <c r="K143" s="425"/>
      <c r="L143" s="472"/>
      <c r="M143" s="472"/>
      <c r="N143" s="517"/>
      <c r="O143" s="220"/>
      <c r="P143" s="543"/>
      <c r="Q143" s="567"/>
      <c r="R143" s="588"/>
      <c r="S143" s="609"/>
      <c r="T143" s="301"/>
      <c r="U143" s="220"/>
      <c r="V143" s="239"/>
      <c r="W143" s="425"/>
      <c r="X143" s="689"/>
      <c r="Y143" s="425"/>
      <c r="Z143" s="220"/>
      <c r="AA143" s="713"/>
      <c r="AB143" s="727"/>
      <c r="AC143" s="337"/>
    </row>
    <row r="144" spans="1:29" ht="26.1" customHeight="1">
      <c r="A144" s="169">
        <f t="shared" ref="A144:A207" si="9">ROW()-1</f>
        <v>143</v>
      </c>
      <c r="B144" s="174"/>
      <c r="C144" s="202"/>
      <c r="D144" s="308"/>
      <c r="E144" s="333"/>
      <c r="F144" s="371"/>
      <c r="G144" s="400"/>
      <c r="H144" s="174"/>
      <c r="I144" s="427"/>
      <c r="J144" s="444"/>
      <c r="K144" s="427"/>
      <c r="L144" s="474"/>
      <c r="M144" s="474"/>
      <c r="N144" s="499"/>
      <c r="O144" s="216"/>
      <c r="P144" s="547"/>
      <c r="Q144" s="576"/>
      <c r="R144" s="590"/>
      <c r="S144" s="583"/>
      <c r="T144" s="308"/>
      <c r="U144" s="216"/>
      <c r="V144" s="174"/>
      <c r="W144" s="427"/>
      <c r="X144" s="680"/>
      <c r="Y144" s="427"/>
      <c r="Z144" s="216"/>
      <c r="AA144" s="351"/>
      <c r="AB144" s="727"/>
      <c r="AC144" s="331"/>
    </row>
    <row r="145" spans="1:29" ht="26.1" customHeight="1">
      <c r="A145" s="221">
        <f t="shared" si="9"/>
        <v>144</v>
      </c>
      <c r="B145" s="173"/>
      <c r="D145" s="296"/>
      <c r="E145" s="331"/>
      <c r="F145" s="189"/>
      <c r="G145" s="195"/>
      <c r="H145" s="173"/>
      <c r="I145" s="267"/>
      <c r="J145" s="436"/>
      <c r="K145" s="267"/>
      <c r="L145" s="468"/>
      <c r="M145" s="468"/>
      <c r="N145" s="496"/>
      <c r="O145" s="169"/>
      <c r="P145" s="539"/>
      <c r="Q145" s="564"/>
      <c r="R145" s="586"/>
      <c r="S145" s="607"/>
      <c r="T145" s="296"/>
      <c r="U145" s="169"/>
      <c r="V145" s="173"/>
      <c r="W145" s="267"/>
      <c r="X145" s="673"/>
      <c r="Y145" s="267"/>
      <c r="Z145" s="169"/>
      <c r="AA145" s="351"/>
      <c r="AB145" s="727"/>
      <c r="AC145" s="331"/>
    </row>
    <row r="146" spans="1:29" ht="26.1" customHeight="1">
      <c r="A146" s="169">
        <f t="shared" si="9"/>
        <v>145</v>
      </c>
      <c r="B146" s="173"/>
      <c r="D146" s="296"/>
      <c r="E146" s="331"/>
      <c r="F146" s="189"/>
      <c r="G146" s="195"/>
      <c r="H146" s="173"/>
      <c r="I146" s="267"/>
      <c r="J146" s="436"/>
      <c r="K146" s="267"/>
      <c r="L146" s="468"/>
      <c r="M146" s="468"/>
      <c r="N146" s="496"/>
      <c r="O146" s="169"/>
      <c r="P146" s="539"/>
      <c r="Q146" s="564"/>
      <c r="R146" s="586"/>
      <c r="S146" s="607"/>
      <c r="T146" s="296"/>
      <c r="U146" s="169"/>
      <c r="V146" s="173"/>
      <c r="W146" s="267"/>
      <c r="X146" s="673"/>
      <c r="Y146" s="267"/>
      <c r="Z146" s="169"/>
      <c r="AA146" s="351"/>
      <c r="AB146" s="727"/>
      <c r="AC146" s="331"/>
    </row>
    <row r="147" spans="1:29" ht="26.1" customHeight="1">
      <c r="A147" s="221">
        <f t="shared" si="9"/>
        <v>146</v>
      </c>
      <c r="B147" s="173"/>
      <c r="D147" s="296"/>
      <c r="E147" s="331"/>
      <c r="F147" s="189"/>
      <c r="G147" s="195"/>
      <c r="H147" s="173"/>
      <c r="I147" s="267"/>
      <c r="J147" s="436"/>
      <c r="K147" s="267"/>
      <c r="L147" s="468"/>
      <c r="M147" s="468"/>
      <c r="N147" s="496"/>
      <c r="O147" s="169"/>
      <c r="P147" s="539"/>
      <c r="Q147" s="564"/>
      <c r="R147" s="586"/>
      <c r="S147" s="607"/>
      <c r="T147" s="296"/>
      <c r="U147" s="169"/>
      <c r="V147" s="173"/>
      <c r="W147" s="267"/>
      <c r="X147" s="673"/>
      <c r="Y147" s="267"/>
      <c r="Z147" s="169"/>
      <c r="AA147" s="351"/>
      <c r="AB147" s="727"/>
      <c r="AC147" s="331"/>
    </row>
    <row r="148" spans="1:29" ht="26.1" customHeight="1">
      <c r="A148" s="169">
        <f t="shared" si="9"/>
        <v>147</v>
      </c>
      <c r="B148" s="173"/>
      <c r="D148" s="296"/>
      <c r="E148" s="331"/>
      <c r="F148" s="189"/>
      <c r="G148" s="195"/>
      <c r="H148" s="173"/>
      <c r="I148" s="267"/>
      <c r="J148" s="436"/>
      <c r="K148" s="267"/>
      <c r="L148" s="468"/>
      <c r="M148" s="468"/>
      <c r="N148" s="496"/>
      <c r="O148" s="169"/>
      <c r="P148" s="539"/>
      <c r="Q148" s="564"/>
      <c r="R148" s="586"/>
      <c r="S148" s="607"/>
      <c r="T148" s="296"/>
      <c r="U148" s="169"/>
      <c r="V148" s="173"/>
      <c r="W148" s="267"/>
      <c r="X148" s="673"/>
      <c r="Y148" s="267"/>
      <c r="Z148" s="169"/>
      <c r="AA148" s="351"/>
      <c r="AB148" s="727"/>
      <c r="AC148" s="331"/>
    </row>
    <row r="149" spans="1:29" ht="26.1" customHeight="1">
      <c r="A149" s="221">
        <f t="shared" si="9"/>
        <v>148</v>
      </c>
      <c r="B149" s="238"/>
      <c r="D149" s="299"/>
      <c r="E149" s="330"/>
      <c r="F149" s="190"/>
      <c r="G149" s="196"/>
      <c r="H149" s="238"/>
      <c r="I149" s="266"/>
      <c r="J149" s="435"/>
      <c r="K149" s="266"/>
      <c r="L149" s="470"/>
      <c r="M149" s="470"/>
      <c r="N149" s="497"/>
      <c r="O149" s="217"/>
      <c r="P149" s="541"/>
      <c r="Q149" s="217"/>
      <c r="R149" s="470"/>
      <c r="S149" s="217"/>
      <c r="T149" s="299"/>
      <c r="U149" s="217"/>
      <c r="V149" s="238"/>
      <c r="W149" s="266"/>
      <c r="X149" s="667"/>
      <c r="Y149" s="266"/>
      <c r="Z149" s="217"/>
      <c r="AA149" s="351"/>
      <c r="AB149" s="727"/>
      <c r="AC149" s="331"/>
    </row>
    <row r="150" spans="1:29" ht="26.1" customHeight="1">
      <c r="A150" s="169">
        <f t="shared" si="9"/>
        <v>149</v>
      </c>
      <c r="B150" s="173"/>
      <c r="D150" s="296"/>
      <c r="E150" s="331"/>
      <c r="F150" s="190"/>
      <c r="G150" s="195"/>
      <c r="H150" s="173"/>
      <c r="I150" s="267"/>
      <c r="J150" s="436"/>
      <c r="K150" s="267"/>
      <c r="L150" s="468"/>
      <c r="M150" s="468"/>
      <c r="N150" s="496"/>
      <c r="O150" s="169"/>
      <c r="P150" s="539"/>
      <c r="Q150" s="169"/>
      <c r="R150" s="468"/>
      <c r="S150" s="169"/>
      <c r="T150" s="296"/>
      <c r="U150" s="217"/>
      <c r="V150" s="173"/>
      <c r="W150" s="267"/>
      <c r="X150" s="673"/>
      <c r="Y150" s="267"/>
      <c r="Z150" s="169"/>
      <c r="AA150" s="351"/>
      <c r="AB150" s="727"/>
      <c r="AC150" s="331"/>
    </row>
    <row r="151" spans="1:29" ht="26.1" customHeight="1">
      <c r="A151" s="221">
        <f t="shared" si="9"/>
        <v>150</v>
      </c>
      <c r="B151" s="173"/>
      <c r="D151" s="296"/>
      <c r="E151" s="331"/>
      <c r="F151" s="189"/>
      <c r="G151" s="195"/>
      <c r="H151" s="173"/>
      <c r="I151" s="267"/>
      <c r="J151" s="436"/>
      <c r="K151" s="267"/>
      <c r="L151" s="468"/>
      <c r="M151" s="468"/>
      <c r="N151" s="496"/>
      <c r="O151" s="169"/>
      <c r="P151" s="539"/>
      <c r="Q151" s="564"/>
      <c r="R151" s="586"/>
      <c r="S151" s="607"/>
      <c r="T151" s="296"/>
      <c r="U151" s="169"/>
      <c r="V151" s="173"/>
      <c r="W151" s="267"/>
      <c r="X151" s="673"/>
      <c r="Y151" s="267"/>
      <c r="Z151" s="169"/>
      <c r="AA151" s="351"/>
      <c r="AB151" s="727"/>
      <c r="AC151" s="331"/>
    </row>
    <row r="152" spans="1:29" ht="26.1" customHeight="1">
      <c r="A152" s="169">
        <f t="shared" si="9"/>
        <v>151</v>
      </c>
      <c r="B152" s="174"/>
      <c r="C152" s="202"/>
      <c r="D152" s="323"/>
      <c r="E152" s="354"/>
      <c r="F152" s="371"/>
      <c r="G152" s="400"/>
      <c r="H152" s="174"/>
      <c r="I152" s="427"/>
      <c r="J152" s="444"/>
      <c r="K152" s="267"/>
      <c r="L152" s="474"/>
      <c r="M152" s="474"/>
      <c r="N152" s="499"/>
      <c r="O152" s="216"/>
      <c r="P152" s="547"/>
      <c r="Q152" s="216"/>
      <c r="R152" s="474"/>
      <c r="S152" s="216"/>
      <c r="T152" s="323"/>
      <c r="U152" s="216"/>
      <c r="V152" s="174"/>
      <c r="W152" s="427"/>
      <c r="X152" s="680"/>
      <c r="Y152" s="427"/>
      <c r="Z152" s="216"/>
      <c r="AA152" s="351"/>
      <c r="AB152" s="727"/>
      <c r="AC152" s="333"/>
    </row>
    <row r="153" spans="1:29" ht="26.1" customHeight="1">
      <c r="A153" s="221">
        <f t="shared" si="9"/>
        <v>152</v>
      </c>
      <c r="B153" s="173"/>
      <c r="D153" s="296"/>
      <c r="E153" s="331"/>
      <c r="F153" s="189"/>
      <c r="G153" s="195"/>
      <c r="H153" s="173"/>
      <c r="I153" s="267"/>
      <c r="J153" s="436"/>
      <c r="K153" s="267"/>
      <c r="L153" s="468"/>
      <c r="M153" s="468"/>
      <c r="N153" s="496"/>
      <c r="O153" s="169"/>
      <c r="P153" s="539"/>
      <c r="Q153" s="564"/>
      <c r="R153" s="586"/>
      <c r="S153" s="607"/>
      <c r="T153" s="296"/>
      <c r="U153" s="169"/>
      <c r="V153" s="173"/>
      <c r="W153" s="267"/>
      <c r="X153" s="673"/>
      <c r="Y153" s="267"/>
      <c r="Z153" s="169"/>
      <c r="AA153" s="351"/>
      <c r="AB153" s="727"/>
      <c r="AC153" s="331"/>
    </row>
    <row r="154" spans="1:29" ht="26.1" customHeight="1">
      <c r="A154" s="169">
        <f t="shared" si="9"/>
        <v>153</v>
      </c>
      <c r="B154" s="173"/>
      <c r="D154" s="296"/>
      <c r="E154" s="331"/>
      <c r="F154" s="189"/>
      <c r="G154" s="195"/>
      <c r="H154" s="173"/>
      <c r="I154" s="267"/>
      <c r="J154" s="436"/>
      <c r="K154" s="267"/>
      <c r="L154" s="468"/>
      <c r="M154" s="468"/>
      <c r="N154" s="496"/>
      <c r="O154" s="169"/>
      <c r="P154" s="539"/>
      <c r="Q154" s="564"/>
      <c r="R154" s="586"/>
      <c r="S154" s="607"/>
      <c r="T154" s="296"/>
      <c r="U154" s="169"/>
      <c r="V154" s="173"/>
      <c r="W154" s="267"/>
      <c r="X154" s="673"/>
      <c r="Y154" s="267"/>
      <c r="Z154" s="169"/>
      <c r="AA154" s="351"/>
      <c r="AB154" s="727"/>
      <c r="AC154" s="331"/>
    </row>
    <row r="155" spans="1:29" ht="26.1" customHeight="1">
      <c r="A155" s="221">
        <f t="shared" si="9"/>
        <v>154</v>
      </c>
      <c r="B155" s="239"/>
      <c r="C155" s="292"/>
      <c r="D155" s="301"/>
      <c r="E155" s="337"/>
      <c r="F155" s="370"/>
      <c r="G155" s="399"/>
      <c r="H155" s="239"/>
      <c r="I155" s="425"/>
      <c r="J155" s="440"/>
      <c r="K155" s="425"/>
      <c r="L155" s="472"/>
      <c r="M155" s="472"/>
      <c r="N155" s="517"/>
      <c r="O155" s="220"/>
      <c r="P155" s="543"/>
      <c r="Q155" s="567"/>
      <c r="R155" s="588"/>
      <c r="S155" s="609"/>
      <c r="T155" s="301"/>
      <c r="U155" s="220"/>
      <c r="V155" s="239"/>
      <c r="W155" s="425"/>
      <c r="X155" s="689"/>
      <c r="Y155" s="425"/>
      <c r="Z155" s="220"/>
      <c r="AA155" s="713"/>
      <c r="AB155" s="727"/>
      <c r="AC155" s="337"/>
    </row>
    <row r="156" spans="1:29" ht="26.1" customHeight="1">
      <c r="A156" s="169">
        <f t="shared" si="9"/>
        <v>155</v>
      </c>
      <c r="B156" s="174"/>
      <c r="D156" s="308"/>
      <c r="E156" s="331"/>
      <c r="F156" s="189"/>
      <c r="G156" s="195"/>
      <c r="H156" s="173"/>
      <c r="I156" s="267"/>
      <c r="J156" s="436"/>
      <c r="K156" s="267"/>
      <c r="L156" s="468"/>
      <c r="M156" s="468"/>
      <c r="N156" s="496"/>
      <c r="O156" s="169"/>
      <c r="P156" s="539"/>
      <c r="Q156" s="564"/>
      <c r="R156" s="586"/>
      <c r="S156" s="607"/>
      <c r="T156" s="296"/>
      <c r="U156" s="169"/>
      <c r="V156" s="173"/>
      <c r="W156" s="267"/>
      <c r="X156" s="673"/>
      <c r="Y156" s="267"/>
      <c r="Z156" s="169"/>
      <c r="AA156" s="351"/>
      <c r="AB156" s="727"/>
      <c r="AC156" s="331"/>
    </row>
    <row r="157" spans="1:29" ht="26.1" customHeight="1">
      <c r="A157" s="221">
        <f t="shared" si="9"/>
        <v>156</v>
      </c>
      <c r="B157" s="173"/>
      <c r="D157" s="296"/>
      <c r="E157" s="331"/>
      <c r="F157" s="189"/>
      <c r="G157" s="195"/>
      <c r="H157" s="173"/>
      <c r="I157" s="267"/>
      <c r="J157" s="436"/>
      <c r="K157" s="267"/>
      <c r="L157" s="468"/>
      <c r="M157" s="468"/>
      <c r="N157" s="496"/>
      <c r="O157" s="169"/>
      <c r="P157" s="539"/>
      <c r="Q157" s="564"/>
      <c r="R157" s="586"/>
      <c r="S157" s="607"/>
      <c r="T157" s="296"/>
      <c r="U157" s="169"/>
      <c r="V157" s="173"/>
      <c r="W157" s="267"/>
      <c r="X157" s="673"/>
      <c r="Y157" s="267"/>
      <c r="Z157" s="169"/>
      <c r="AA157" s="351"/>
      <c r="AB157" s="727"/>
      <c r="AC157" s="768"/>
    </row>
    <row r="158" spans="1:29" ht="26.1" customHeight="1">
      <c r="A158" s="169">
        <f t="shared" si="9"/>
        <v>157</v>
      </c>
      <c r="B158" s="173"/>
      <c r="D158" s="296"/>
      <c r="E158" s="331"/>
      <c r="F158" s="189"/>
      <c r="G158" s="195"/>
      <c r="H158" s="173"/>
      <c r="I158" s="267"/>
      <c r="J158" s="436"/>
      <c r="K158" s="267"/>
      <c r="L158" s="468"/>
      <c r="M158" s="468"/>
      <c r="N158" s="496"/>
      <c r="O158" s="169"/>
      <c r="P158" s="539"/>
      <c r="Q158" s="564"/>
      <c r="R158" s="586"/>
      <c r="S158" s="607"/>
      <c r="T158" s="296"/>
      <c r="U158" s="169"/>
      <c r="V158" s="173"/>
      <c r="W158" s="267"/>
      <c r="X158" s="673"/>
      <c r="Y158" s="267"/>
      <c r="Z158" s="169"/>
      <c r="AA158" s="351"/>
      <c r="AB158" s="727"/>
      <c r="AC158" s="768"/>
    </row>
    <row r="159" spans="1:29" ht="26.1" customHeight="1">
      <c r="A159" s="221">
        <f t="shared" si="9"/>
        <v>158</v>
      </c>
      <c r="B159" s="173"/>
      <c r="D159" s="296"/>
      <c r="E159" s="331"/>
      <c r="F159" s="189"/>
      <c r="G159" s="195"/>
      <c r="H159" s="173"/>
      <c r="I159" s="267"/>
      <c r="J159" s="436"/>
      <c r="K159" s="267"/>
      <c r="L159" s="468"/>
      <c r="M159" s="468"/>
      <c r="N159" s="496"/>
      <c r="O159" s="169"/>
      <c r="P159" s="539"/>
      <c r="Q159" s="564"/>
      <c r="R159" s="586"/>
      <c r="S159" s="607"/>
      <c r="T159" s="296"/>
      <c r="U159" s="169"/>
      <c r="V159" s="173"/>
      <c r="W159" s="267"/>
      <c r="X159" s="673"/>
      <c r="Y159" s="267"/>
      <c r="Z159" s="169"/>
      <c r="AA159" s="351"/>
      <c r="AB159" s="727"/>
      <c r="AC159" s="768"/>
    </row>
    <row r="160" spans="1:29" ht="26.1" customHeight="1">
      <c r="A160" s="169">
        <f t="shared" si="9"/>
        <v>159</v>
      </c>
      <c r="B160" s="173"/>
      <c r="D160" s="296"/>
      <c r="E160" s="331"/>
      <c r="F160" s="189"/>
      <c r="G160" s="195"/>
      <c r="H160" s="173"/>
      <c r="I160" s="267"/>
      <c r="J160" s="436"/>
      <c r="K160" s="267"/>
      <c r="L160" s="468"/>
      <c r="M160" s="468"/>
      <c r="N160" s="496"/>
      <c r="O160" s="169"/>
      <c r="P160" s="539"/>
      <c r="Q160" s="564"/>
      <c r="R160" s="586"/>
      <c r="S160" s="607"/>
      <c r="T160" s="296"/>
      <c r="U160" s="169"/>
      <c r="V160" s="173"/>
      <c r="W160" s="267"/>
      <c r="X160" s="673"/>
      <c r="Y160" s="267"/>
      <c r="Z160" s="169"/>
      <c r="AA160" s="351"/>
      <c r="AB160" s="727"/>
      <c r="AC160" s="768"/>
    </row>
    <row r="161" spans="1:32" s="205" customFormat="1" ht="26.1" customHeight="1">
      <c r="A161" s="221">
        <f t="shared" si="9"/>
        <v>160</v>
      </c>
      <c r="B161" s="259"/>
      <c r="C161" s="293"/>
      <c r="D161" s="324"/>
      <c r="E161" s="331"/>
      <c r="F161" s="190"/>
      <c r="G161" s="196"/>
      <c r="H161" s="173"/>
      <c r="I161" s="267"/>
      <c r="J161" s="436"/>
      <c r="K161" s="267"/>
      <c r="L161" s="468"/>
      <c r="M161" s="511"/>
      <c r="N161" s="527"/>
      <c r="O161" s="229"/>
      <c r="P161" s="559"/>
      <c r="Q161" s="229"/>
      <c r="R161" s="507"/>
      <c r="S161" s="229"/>
      <c r="T161" s="635"/>
      <c r="U161" s="638"/>
      <c r="V161" s="260"/>
      <c r="W161" s="431"/>
      <c r="X161" s="690"/>
      <c r="Y161" s="427"/>
      <c r="Z161" s="702"/>
      <c r="AA161" s="711"/>
      <c r="AB161" s="727"/>
      <c r="AC161" s="768"/>
      <c r="AE161" s="495"/>
      <c r="AF161" s="495"/>
    </row>
    <row r="162" spans="1:32" ht="26.1" customHeight="1">
      <c r="A162" s="169">
        <f t="shared" si="9"/>
        <v>161</v>
      </c>
      <c r="B162" s="260"/>
      <c r="D162" s="325"/>
      <c r="E162" s="362"/>
      <c r="F162" s="389"/>
      <c r="G162" s="413"/>
      <c r="H162" s="260"/>
      <c r="I162" s="431"/>
      <c r="J162" s="458"/>
      <c r="K162" s="431"/>
      <c r="L162" s="491"/>
      <c r="M162" s="491"/>
      <c r="N162" s="496"/>
      <c r="O162" s="169"/>
      <c r="P162" s="539"/>
      <c r="Q162" s="169"/>
      <c r="R162" s="468"/>
      <c r="S162" s="169"/>
      <c r="T162" s="325"/>
      <c r="U162" s="639"/>
      <c r="V162" s="260"/>
      <c r="W162" s="431"/>
      <c r="X162" s="690"/>
      <c r="Y162" s="267"/>
      <c r="Z162" s="169"/>
      <c r="AA162" s="351"/>
      <c r="AB162" s="727"/>
      <c r="AC162" s="768"/>
    </row>
    <row r="163" spans="1:32" ht="26.1" customHeight="1">
      <c r="A163" s="221">
        <f t="shared" si="9"/>
        <v>162</v>
      </c>
      <c r="B163" s="260"/>
      <c r="D163" s="325"/>
      <c r="E163" s="362"/>
      <c r="F163" s="389"/>
      <c r="G163" s="413"/>
      <c r="H163" s="260"/>
      <c r="I163" s="431"/>
      <c r="J163" s="458"/>
      <c r="K163" s="431"/>
      <c r="L163" s="491"/>
      <c r="M163" s="491"/>
      <c r="N163" s="496"/>
      <c r="O163" s="169"/>
      <c r="P163" s="539"/>
      <c r="Q163" s="169"/>
      <c r="R163" s="468"/>
      <c r="S163" s="169"/>
      <c r="T163" s="325"/>
      <c r="U163" s="639"/>
      <c r="V163" s="260"/>
      <c r="W163" s="431"/>
      <c r="X163" s="690"/>
      <c r="Y163" s="267"/>
      <c r="Z163" s="169"/>
      <c r="AA163" s="351"/>
      <c r="AB163" s="727"/>
      <c r="AC163" s="768"/>
    </row>
    <row r="164" spans="1:32" ht="26.1" customHeight="1">
      <c r="A164" s="169">
        <f t="shared" si="9"/>
        <v>163</v>
      </c>
      <c r="B164" s="261"/>
      <c r="C164" s="292"/>
      <c r="D164" s="326"/>
      <c r="E164" s="363"/>
      <c r="F164" s="390"/>
      <c r="G164" s="414"/>
      <c r="H164" s="261"/>
      <c r="I164" s="432"/>
      <c r="J164" s="459"/>
      <c r="K164" s="465"/>
      <c r="L164" s="492"/>
      <c r="M164" s="492"/>
      <c r="N164" s="528"/>
      <c r="O164" s="536"/>
      <c r="P164" s="560"/>
      <c r="Q164" s="536"/>
      <c r="R164" s="603"/>
      <c r="S164" s="536"/>
      <c r="T164" s="326"/>
      <c r="U164" s="640"/>
      <c r="V164" s="261"/>
      <c r="W164" s="465"/>
      <c r="X164" s="691"/>
      <c r="Y164" s="701"/>
      <c r="Z164" s="536"/>
      <c r="AA164" s="713"/>
      <c r="AB164" s="727"/>
      <c r="AC164" s="768"/>
    </row>
    <row r="165" spans="1:32" ht="26.1" customHeight="1">
      <c r="A165" s="221">
        <f t="shared" si="9"/>
        <v>164</v>
      </c>
      <c r="B165" s="260"/>
      <c r="D165" s="325"/>
      <c r="E165" s="362"/>
      <c r="F165" s="389"/>
      <c r="G165" s="413"/>
      <c r="H165" s="260"/>
      <c r="I165" s="431"/>
      <c r="J165" s="458"/>
      <c r="K165" s="431"/>
      <c r="L165" s="491"/>
      <c r="M165" s="491"/>
      <c r="N165" s="496"/>
      <c r="O165" s="169"/>
      <c r="P165" s="539"/>
      <c r="Q165" s="169"/>
      <c r="R165" s="468"/>
      <c r="S165" s="169"/>
      <c r="T165" s="325"/>
      <c r="U165" s="639"/>
      <c r="V165" s="260"/>
      <c r="W165" s="431"/>
      <c r="X165" s="690"/>
      <c r="Y165" s="267"/>
      <c r="Z165" s="169"/>
      <c r="AA165" s="351"/>
      <c r="AB165" s="727"/>
      <c r="AC165" s="768"/>
    </row>
    <row r="166" spans="1:32" ht="26.1" customHeight="1">
      <c r="A166" s="169">
        <f t="shared" si="9"/>
        <v>165</v>
      </c>
      <c r="B166" s="260"/>
      <c r="D166" s="325"/>
      <c r="E166" s="362"/>
      <c r="F166" s="389"/>
      <c r="G166" s="413"/>
      <c r="H166" s="260"/>
      <c r="I166" s="431"/>
      <c r="J166" s="458"/>
      <c r="K166" s="431"/>
      <c r="L166" s="491"/>
      <c r="M166" s="491"/>
      <c r="N166" s="496"/>
      <c r="O166" s="169"/>
      <c r="P166" s="539"/>
      <c r="Q166" s="169"/>
      <c r="R166" s="468"/>
      <c r="S166" s="169"/>
      <c r="T166" s="325"/>
      <c r="U166" s="639"/>
      <c r="V166" s="260"/>
      <c r="W166" s="431"/>
      <c r="X166" s="690"/>
      <c r="Y166" s="267"/>
      <c r="Z166" s="169"/>
      <c r="AA166" s="351"/>
      <c r="AB166" s="727"/>
      <c r="AC166" s="768"/>
    </row>
    <row r="167" spans="1:32" ht="26.1" customHeight="1">
      <c r="A167" s="221">
        <f t="shared" si="9"/>
        <v>166</v>
      </c>
      <c r="B167" s="260"/>
      <c r="D167" s="325"/>
      <c r="E167" s="362"/>
      <c r="F167" s="389"/>
      <c r="G167" s="413"/>
      <c r="H167" s="260"/>
      <c r="I167" s="431"/>
      <c r="J167" s="458"/>
      <c r="K167" s="431"/>
      <c r="L167" s="491"/>
      <c r="M167" s="491"/>
      <c r="N167" s="496"/>
      <c r="O167" s="169"/>
      <c r="P167" s="539"/>
      <c r="Q167" s="564"/>
      <c r="R167" s="169"/>
      <c r="S167" s="585"/>
      <c r="T167" s="325"/>
      <c r="U167" s="639"/>
      <c r="V167" s="260"/>
      <c r="W167" s="431"/>
      <c r="X167" s="690"/>
      <c r="Y167" s="267"/>
      <c r="Z167" s="169"/>
      <c r="AA167" s="351"/>
      <c r="AB167" s="727"/>
      <c r="AC167" s="768"/>
    </row>
    <row r="168" spans="1:32" ht="26.1" customHeight="1">
      <c r="A168" s="169">
        <f t="shared" si="9"/>
        <v>167</v>
      </c>
      <c r="B168" s="260"/>
      <c r="D168" s="325"/>
      <c r="E168" s="362"/>
      <c r="F168" s="389"/>
      <c r="G168" s="413"/>
      <c r="H168" s="260"/>
      <c r="I168" s="431"/>
      <c r="J168" s="458"/>
      <c r="K168" s="431"/>
      <c r="L168" s="491"/>
      <c r="M168" s="491"/>
      <c r="N168" s="496"/>
      <c r="O168" s="169"/>
      <c r="P168" s="539"/>
      <c r="Q168" s="564"/>
      <c r="R168" s="169"/>
      <c r="S168" s="585"/>
      <c r="T168" s="325"/>
      <c r="U168" s="639"/>
      <c r="V168" s="260"/>
      <c r="W168" s="431"/>
      <c r="X168" s="690"/>
      <c r="Y168" s="267"/>
      <c r="Z168" s="169"/>
      <c r="AA168" s="351"/>
      <c r="AB168" s="727"/>
      <c r="AC168" s="768"/>
    </row>
    <row r="169" spans="1:32" ht="26.1" customHeight="1">
      <c r="A169" s="221">
        <f t="shared" si="9"/>
        <v>168</v>
      </c>
      <c r="B169" s="260"/>
      <c r="D169" s="325"/>
      <c r="E169" s="362"/>
      <c r="F169" s="391"/>
      <c r="G169" s="415"/>
      <c r="H169" s="260"/>
      <c r="I169" s="431"/>
      <c r="J169" s="458"/>
      <c r="K169" s="431"/>
      <c r="L169" s="491"/>
      <c r="M169" s="491"/>
      <c r="N169" s="496"/>
      <c r="O169" s="169"/>
      <c r="P169" s="539"/>
      <c r="Q169" s="564"/>
      <c r="R169" s="586"/>
      <c r="S169" s="607"/>
      <c r="T169" s="325"/>
      <c r="U169" s="639"/>
      <c r="V169" s="260"/>
      <c r="W169" s="431"/>
      <c r="X169" s="690"/>
      <c r="Y169" s="267"/>
      <c r="Z169" s="169"/>
      <c r="AA169" s="351"/>
      <c r="AB169" s="727"/>
      <c r="AC169" s="768"/>
    </row>
    <row r="170" spans="1:32" ht="26.1" customHeight="1">
      <c r="A170" s="169">
        <f t="shared" si="9"/>
        <v>169</v>
      </c>
      <c r="B170" s="260"/>
      <c r="C170" s="202"/>
      <c r="D170" s="325"/>
      <c r="E170" s="362"/>
      <c r="F170" s="391"/>
      <c r="G170" s="413"/>
      <c r="H170" s="260"/>
      <c r="I170" s="431"/>
      <c r="J170" s="458"/>
      <c r="K170" s="431"/>
      <c r="L170" s="491"/>
      <c r="M170" s="491"/>
      <c r="N170" s="496"/>
      <c r="O170" s="169"/>
      <c r="P170" s="539"/>
      <c r="Q170" s="169"/>
      <c r="R170" s="468"/>
      <c r="S170" s="169"/>
      <c r="T170" s="325"/>
      <c r="U170" s="639"/>
      <c r="V170" s="260"/>
      <c r="W170" s="431"/>
      <c r="X170" s="690"/>
      <c r="Y170" s="267"/>
      <c r="Z170" s="169"/>
      <c r="AA170" s="351"/>
      <c r="AB170" s="727"/>
      <c r="AC170" s="768"/>
    </row>
    <row r="171" spans="1:32" ht="26.1" customHeight="1">
      <c r="A171" s="221">
        <f t="shared" si="9"/>
        <v>170</v>
      </c>
      <c r="B171" s="260"/>
      <c r="D171" s="325"/>
      <c r="E171" s="362"/>
      <c r="F171" s="391"/>
      <c r="G171" s="415"/>
      <c r="H171" s="260"/>
      <c r="I171" s="431"/>
      <c r="J171" s="458"/>
      <c r="K171" s="431"/>
      <c r="L171" s="491"/>
      <c r="M171" s="491"/>
      <c r="N171" s="496"/>
      <c r="O171" s="169"/>
      <c r="P171" s="539"/>
      <c r="Q171" s="564"/>
      <c r="R171" s="586"/>
      <c r="S171" s="607"/>
      <c r="T171" s="325"/>
      <c r="U171" s="639"/>
      <c r="V171" s="260"/>
      <c r="W171" s="431"/>
      <c r="X171" s="692"/>
      <c r="Y171" s="267"/>
      <c r="Z171" s="169"/>
      <c r="AA171" s="351"/>
      <c r="AB171" s="727"/>
      <c r="AC171" s="768"/>
    </row>
    <row r="172" spans="1:32" ht="26.1" customHeight="1">
      <c r="A172" s="169">
        <f t="shared" si="9"/>
        <v>171</v>
      </c>
      <c r="B172" s="260"/>
      <c r="D172" s="325"/>
      <c r="E172" s="362"/>
      <c r="F172" s="391"/>
      <c r="G172" s="415"/>
      <c r="H172" s="260"/>
      <c r="I172" s="431"/>
      <c r="J172" s="458"/>
      <c r="K172" s="431"/>
      <c r="L172" s="491"/>
      <c r="M172" s="491"/>
      <c r="N172" s="496"/>
      <c r="O172" s="169"/>
      <c r="P172" s="539"/>
      <c r="Q172" s="564"/>
      <c r="R172" s="586"/>
      <c r="S172" s="607"/>
      <c r="T172" s="325"/>
      <c r="U172" s="639"/>
      <c r="V172" s="260"/>
      <c r="W172" s="431"/>
      <c r="X172" s="692"/>
      <c r="Y172" s="267"/>
      <c r="Z172" s="169"/>
      <c r="AA172" s="351"/>
      <c r="AB172" s="727"/>
      <c r="AC172" s="768"/>
    </row>
    <row r="173" spans="1:32" ht="26.1" customHeight="1">
      <c r="A173" s="221">
        <f t="shared" si="9"/>
        <v>172</v>
      </c>
      <c r="B173" s="260"/>
      <c r="C173" s="277"/>
      <c r="D173" s="325"/>
      <c r="E173" s="362"/>
      <c r="F173" s="391"/>
      <c r="G173" s="415"/>
      <c r="H173" s="260"/>
      <c r="I173" s="431"/>
      <c r="J173" s="458"/>
      <c r="K173" s="431"/>
      <c r="L173" s="491"/>
      <c r="M173" s="491"/>
      <c r="N173" s="496"/>
      <c r="O173" s="169"/>
      <c r="P173" s="539"/>
      <c r="Q173" s="169"/>
      <c r="R173" s="468"/>
      <c r="S173" s="169"/>
      <c r="T173" s="325"/>
      <c r="U173" s="639"/>
      <c r="V173" s="260"/>
      <c r="W173" s="431"/>
      <c r="X173" s="692"/>
      <c r="Y173" s="267"/>
      <c r="Z173" s="169"/>
      <c r="AA173" s="351"/>
      <c r="AB173" s="727"/>
      <c r="AC173" s="768"/>
    </row>
    <row r="174" spans="1:32" ht="26.1" customHeight="1">
      <c r="A174" s="169">
        <f t="shared" si="9"/>
        <v>173</v>
      </c>
      <c r="B174" s="260"/>
      <c r="D174" s="325"/>
      <c r="E174" s="362"/>
      <c r="F174" s="391"/>
      <c r="G174" s="415"/>
      <c r="H174" s="260"/>
      <c r="I174" s="431"/>
      <c r="J174" s="458"/>
      <c r="K174" s="431"/>
      <c r="L174" s="491"/>
      <c r="M174" s="491"/>
      <c r="N174" s="496"/>
      <c r="O174" s="169"/>
      <c r="P174" s="539"/>
      <c r="Q174" s="564"/>
      <c r="R174" s="586"/>
      <c r="S174" s="607"/>
      <c r="T174" s="325"/>
      <c r="U174" s="639"/>
      <c r="V174" s="260"/>
      <c r="W174" s="431"/>
      <c r="X174" s="692"/>
      <c r="Y174" s="267"/>
      <c r="Z174" s="169"/>
      <c r="AA174" s="351"/>
      <c r="AB174" s="727"/>
      <c r="AC174" s="768"/>
    </row>
    <row r="175" spans="1:32" ht="26.1" customHeight="1">
      <c r="A175" s="221">
        <f t="shared" si="9"/>
        <v>174</v>
      </c>
      <c r="B175" s="262"/>
      <c r="D175" s="327"/>
      <c r="E175" s="364"/>
      <c r="F175" s="389"/>
      <c r="G175" s="413"/>
      <c r="H175" s="262"/>
      <c r="I175" s="433"/>
      <c r="J175" s="460"/>
      <c r="K175" s="433"/>
      <c r="L175" s="493"/>
      <c r="M175" s="493"/>
      <c r="N175" s="497"/>
      <c r="O175" s="217"/>
      <c r="P175" s="541"/>
      <c r="Q175" s="563"/>
      <c r="R175" s="586"/>
      <c r="S175" s="607"/>
      <c r="T175" s="327"/>
      <c r="U175" s="641"/>
      <c r="V175" s="262"/>
      <c r="W175" s="433"/>
      <c r="X175" s="693"/>
      <c r="Y175" s="266"/>
      <c r="Z175" s="217"/>
      <c r="AA175" s="351"/>
      <c r="AB175" s="727"/>
      <c r="AC175" s="768"/>
    </row>
    <row r="176" spans="1:32" ht="26.1" customHeight="1">
      <c r="A176" s="169">
        <f t="shared" si="9"/>
        <v>175</v>
      </c>
      <c r="B176" s="260"/>
      <c r="D176" s="325"/>
      <c r="E176" s="362"/>
      <c r="F176" s="391"/>
      <c r="G176" s="415"/>
      <c r="H176" s="260"/>
      <c r="I176" s="431"/>
      <c r="J176" s="458"/>
      <c r="K176" s="431"/>
      <c r="L176" s="491"/>
      <c r="M176" s="491"/>
      <c r="N176" s="496"/>
      <c r="O176" s="169"/>
      <c r="P176" s="539"/>
      <c r="Q176" s="564"/>
      <c r="R176" s="586"/>
      <c r="S176" s="607"/>
      <c r="T176" s="325"/>
      <c r="U176" s="639"/>
      <c r="V176" s="260"/>
      <c r="W176" s="431"/>
      <c r="X176" s="690"/>
      <c r="Y176" s="267"/>
      <c r="Z176" s="169"/>
      <c r="AA176" s="351"/>
      <c r="AB176" s="727"/>
      <c r="AC176" s="768"/>
    </row>
    <row r="177" spans="1:29" ht="26.1" customHeight="1">
      <c r="A177" s="221">
        <f t="shared" si="9"/>
        <v>176</v>
      </c>
      <c r="B177" s="260"/>
      <c r="D177" s="325"/>
      <c r="E177" s="362"/>
      <c r="F177" s="389"/>
      <c r="G177" s="413"/>
      <c r="H177" s="260"/>
      <c r="I177" s="431"/>
      <c r="J177" s="458"/>
      <c r="K177" s="431"/>
      <c r="L177" s="491"/>
      <c r="M177" s="491"/>
      <c r="N177" s="496"/>
      <c r="O177" s="169"/>
      <c r="P177" s="539"/>
      <c r="Q177" s="564"/>
      <c r="R177" s="586"/>
      <c r="S177" s="607"/>
      <c r="T177" s="325"/>
      <c r="U177" s="639"/>
      <c r="V177" s="260"/>
      <c r="W177" s="431"/>
      <c r="X177" s="690"/>
      <c r="Y177" s="267"/>
      <c r="Z177" s="169"/>
      <c r="AA177" s="351"/>
      <c r="AB177" s="727"/>
      <c r="AC177" s="768"/>
    </row>
    <row r="178" spans="1:29" ht="26.1" customHeight="1">
      <c r="A178" s="169">
        <f t="shared" si="9"/>
        <v>177</v>
      </c>
      <c r="B178" s="260"/>
      <c r="D178" s="325"/>
      <c r="E178" s="362"/>
      <c r="F178" s="389"/>
      <c r="G178" s="413"/>
      <c r="H178" s="260"/>
      <c r="I178" s="431"/>
      <c r="J178" s="458"/>
      <c r="K178" s="431"/>
      <c r="L178" s="491"/>
      <c r="M178" s="491"/>
      <c r="N178" s="496"/>
      <c r="O178" s="169"/>
      <c r="P178" s="539"/>
      <c r="Q178" s="564"/>
      <c r="R178" s="586"/>
      <c r="S178" s="607"/>
      <c r="T178" s="325"/>
      <c r="U178" s="639"/>
      <c r="V178" s="260"/>
      <c r="W178" s="431"/>
      <c r="X178" s="690"/>
      <c r="Y178" s="267"/>
      <c r="Z178" s="169"/>
      <c r="AA178" s="351"/>
      <c r="AB178" s="727"/>
      <c r="AC178" s="768"/>
    </row>
    <row r="179" spans="1:29" ht="26.1" customHeight="1">
      <c r="A179" s="221">
        <f t="shared" si="9"/>
        <v>178</v>
      </c>
      <c r="B179" s="262"/>
      <c r="D179" s="327"/>
      <c r="E179" s="364"/>
      <c r="F179" s="389"/>
      <c r="G179" s="413"/>
      <c r="H179" s="262"/>
      <c r="I179" s="433"/>
      <c r="J179" s="460"/>
      <c r="K179" s="433"/>
      <c r="L179" s="493"/>
      <c r="M179" s="493"/>
      <c r="N179" s="497"/>
      <c r="O179" s="217"/>
      <c r="P179" s="541"/>
      <c r="Q179" s="563"/>
      <c r="R179" s="586"/>
      <c r="S179" s="607"/>
      <c r="T179" s="327"/>
      <c r="U179" s="641"/>
      <c r="V179" s="262"/>
      <c r="W179" s="433"/>
      <c r="X179" s="693"/>
      <c r="Y179" s="266"/>
      <c r="Z179" s="217"/>
      <c r="AA179" s="351"/>
      <c r="AB179" s="727"/>
      <c r="AC179" s="768"/>
    </row>
    <row r="180" spans="1:29" ht="26.1" customHeight="1">
      <c r="A180" s="169">
        <f t="shared" si="9"/>
        <v>179</v>
      </c>
      <c r="B180" s="260"/>
      <c r="D180" s="325"/>
      <c r="E180" s="362"/>
      <c r="F180" s="391"/>
      <c r="G180" s="415"/>
      <c r="H180" s="260"/>
      <c r="I180" s="431"/>
      <c r="J180" s="458"/>
      <c r="K180" s="431"/>
      <c r="L180" s="491"/>
      <c r="M180" s="491"/>
      <c r="N180" s="496"/>
      <c r="O180" s="169"/>
      <c r="P180" s="539"/>
      <c r="Q180" s="564"/>
      <c r="R180" s="586"/>
      <c r="S180" s="607"/>
      <c r="T180" s="325"/>
      <c r="U180" s="639"/>
      <c r="V180" s="260"/>
      <c r="W180" s="431"/>
      <c r="X180" s="690"/>
      <c r="Y180" s="267"/>
      <c r="Z180" s="169"/>
      <c r="AA180" s="351"/>
      <c r="AB180" s="727"/>
      <c r="AC180" s="768"/>
    </row>
    <row r="181" spans="1:29" ht="26.1" customHeight="1">
      <c r="A181" s="221">
        <f t="shared" si="9"/>
        <v>180</v>
      </c>
      <c r="B181" s="260"/>
      <c r="D181" s="325"/>
      <c r="E181" s="362"/>
      <c r="F181" s="391"/>
      <c r="G181" s="415"/>
      <c r="H181" s="260"/>
      <c r="I181" s="431"/>
      <c r="J181" s="458"/>
      <c r="K181" s="431"/>
      <c r="L181" s="491"/>
      <c r="M181" s="491"/>
      <c r="N181" s="496"/>
      <c r="O181" s="169"/>
      <c r="P181" s="539"/>
      <c r="Q181" s="564"/>
      <c r="R181" s="586"/>
      <c r="S181" s="607"/>
      <c r="T181" s="325"/>
      <c r="U181" s="639"/>
      <c r="V181" s="260"/>
      <c r="W181" s="431"/>
      <c r="X181" s="690"/>
      <c r="Y181" s="267"/>
      <c r="Z181" s="169"/>
      <c r="AA181" s="351"/>
      <c r="AB181" s="727"/>
      <c r="AC181" s="768"/>
    </row>
    <row r="182" spans="1:29" ht="26.1" customHeight="1">
      <c r="A182" s="169">
        <f t="shared" si="9"/>
        <v>181</v>
      </c>
      <c r="B182" s="260"/>
      <c r="D182" s="325"/>
      <c r="E182" s="362"/>
      <c r="F182" s="391"/>
      <c r="G182" s="415"/>
      <c r="H182" s="260"/>
      <c r="I182" s="431"/>
      <c r="J182" s="458"/>
      <c r="K182" s="431"/>
      <c r="L182" s="491"/>
      <c r="M182" s="491" t="s">
        <v>187</v>
      </c>
      <c r="N182" s="496"/>
      <c r="O182" s="169"/>
      <c r="P182" s="539"/>
      <c r="Q182" s="564"/>
      <c r="R182" s="586"/>
      <c r="S182" s="607"/>
      <c r="T182" s="325"/>
      <c r="U182" s="639"/>
      <c r="V182" s="260"/>
      <c r="W182" s="431"/>
      <c r="X182" s="690"/>
      <c r="Y182" s="267"/>
      <c r="Z182" s="169"/>
      <c r="AA182" s="351"/>
      <c r="AB182" s="727">
        <f t="shared" ref="AB182:AB229" si="10">AB181+T182</f>
        <v>0</v>
      </c>
      <c r="AC182" s="768"/>
    </row>
    <row r="183" spans="1:29" ht="26.1" customHeight="1">
      <c r="A183" s="221">
        <f t="shared" si="9"/>
        <v>182</v>
      </c>
      <c r="B183" s="260"/>
      <c r="D183" s="325"/>
      <c r="E183" s="362"/>
      <c r="F183" s="391"/>
      <c r="G183" s="415"/>
      <c r="H183" s="260"/>
      <c r="I183" s="431"/>
      <c r="J183" s="458"/>
      <c r="K183" s="431"/>
      <c r="L183" s="491"/>
      <c r="M183" s="491" t="s">
        <v>193</v>
      </c>
      <c r="N183" s="496"/>
      <c r="O183" s="169"/>
      <c r="P183" s="539"/>
      <c r="Q183" s="564"/>
      <c r="R183" s="586"/>
      <c r="S183" s="607"/>
      <c r="T183" s="325"/>
      <c r="U183" s="639"/>
      <c r="V183" s="260"/>
      <c r="W183" s="431"/>
      <c r="X183" s="690"/>
      <c r="Y183" s="267"/>
      <c r="Z183" s="169"/>
      <c r="AA183" s="351"/>
      <c r="AB183" s="727">
        <f t="shared" si="10"/>
        <v>0</v>
      </c>
      <c r="AC183" s="768"/>
    </row>
    <row r="184" spans="1:29" ht="26.1" customHeight="1">
      <c r="A184" s="169">
        <f t="shared" si="9"/>
        <v>183</v>
      </c>
      <c r="B184" s="260"/>
      <c r="D184" s="325"/>
      <c r="E184" s="362"/>
      <c r="F184" s="391"/>
      <c r="G184" s="415"/>
      <c r="H184" s="260"/>
      <c r="I184" s="431"/>
      <c r="J184" s="458"/>
      <c r="K184" s="431"/>
      <c r="L184" s="491"/>
      <c r="M184" s="491" t="s">
        <v>193</v>
      </c>
      <c r="N184" s="496"/>
      <c r="O184" s="169"/>
      <c r="P184" s="539"/>
      <c r="Q184" s="564"/>
      <c r="R184" s="586"/>
      <c r="S184" s="607"/>
      <c r="T184" s="325"/>
      <c r="U184" s="639"/>
      <c r="V184" s="260"/>
      <c r="W184" s="431"/>
      <c r="X184" s="690"/>
      <c r="Y184" s="267"/>
      <c r="Z184" s="169"/>
      <c r="AA184" s="351"/>
      <c r="AB184" s="727">
        <f t="shared" si="10"/>
        <v>0</v>
      </c>
      <c r="AC184" s="768"/>
    </row>
    <row r="185" spans="1:29" ht="26.1" customHeight="1">
      <c r="A185" s="221">
        <f t="shared" si="9"/>
        <v>184</v>
      </c>
      <c r="B185" s="260"/>
      <c r="D185" s="325"/>
      <c r="E185" s="362"/>
      <c r="F185" s="391"/>
      <c r="G185" s="415"/>
      <c r="H185" s="260"/>
      <c r="I185" s="431"/>
      <c r="J185" s="458"/>
      <c r="K185" s="431"/>
      <c r="L185" s="491"/>
      <c r="M185" s="491" t="s">
        <v>16</v>
      </c>
      <c r="N185" s="496"/>
      <c r="O185" s="169"/>
      <c r="P185" s="539"/>
      <c r="Q185" s="564"/>
      <c r="R185" s="586"/>
      <c r="S185" s="607"/>
      <c r="T185" s="325"/>
      <c r="U185" s="639"/>
      <c r="V185" s="260"/>
      <c r="W185" s="431"/>
      <c r="X185" s="690"/>
      <c r="Y185" s="267"/>
      <c r="Z185" s="169"/>
      <c r="AA185" s="351"/>
      <c r="AB185" s="727">
        <f t="shared" si="10"/>
        <v>0</v>
      </c>
      <c r="AC185" s="768"/>
    </row>
    <row r="186" spans="1:29" ht="26.1" customHeight="1">
      <c r="A186" s="169">
        <f t="shared" si="9"/>
        <v>185</v>
      </c>
      <c r="B186" s="260"/>
      <c r="D186" s="325"/>
      <c r="E186" s="362"/>
      <c r="F186" s="391"/>
      <c r="G186" s="415"/>
      <c r="H186" s="260"/>
      <c r="I186" s="431"/>
      <c r="J186" s="458"/>
      <c r="K186" s="431"/>
      <c r="L186" s="491"/>
      <c r="M186" s="491" t="s">
        <v>16</v>
      </c>
      <c r="N186" s="496"/>
      <c r="O186" s="169"/>
      <c r="P186" s="539"/>
      <c r="Q186" s="564"/>
      <c r="R186" s="586"/>
      <c r="S186" s="607"/>
      <c r="T186" s="325"/>
      <c r="U186" s="639"/>
      <c r="V186" s="260"/>
      <c r="W186" s="431"/>
      <c r="X186" s="690"/>
      <c r="Y186" s="267"/>
      <c r="Z186" s="169"/>
      <c r="AA186" s="351"/>
      <c r="AB186" s="727">
        <f t="shared" si="10"/>
        <v>0</v>
      </c>
      <c r="AC186" s="768"/>
    </row>
    <row r="187" spans="1:29" ht="26.1" customHeight="1">
      <c r="A187" s="221">
        <f t="shared" si="9"/>
        <v>186</v>
      </c>
      <c r="B187" s="260"/>
      <c r="D187" s="325"/>
      <c r="E187" s="362"/>
      <c r="F187" s="391"/>
      <c r="G187" s="415"/>
      <c r="H187" s="260"/>
      <c r="I187" s="431"/>
      <c r="J187" s="458"/>
      <c r="K187" s="431"/>
      <c r="L187" s="491"/>
      <c r="M187" s="491" t="s">
        <v>189</v>
      </c>
      <c r="N187" s="496"/>
      <c r="O187" s="169"/>
      <c r="P187" s="539"/>
      <c r="Q187" s="564"/>
      <c r="R187" s="586"/>
      <c r="S187" s="607"/>
      <c r="T187" s="325"/>
      <c r="U187" s="639"/>
      <c r="V187" s="260"/>
      <c r="W187" s="431"/>
      <c r="X187" s="690"/>
      <c r="Y187" s="267"/>
      <c r="Z187" s="169"/>
      <c r="AA187" s="351"/>
      <c r="AB187" s="727">
        <f t="shared" si="10"/>
        <v>0</v>
      </c>
      <c r="AC187" s="768"/>
    </row>
    <row r="188" spans="1:29" ht="26.1" customHeight="1">
      <c r="A188" s="169">
        <f t="shared" si="9"/>
        <v>187</v>
      </c>
      <c r="B188" s="260"/>
      <c r="D188" s="325"/>
      <c r="E188" s="362"/>
      <c r="F188" s="391"/>
      <c r="G188" s="415"/>
      <c r="H188" s="260"/>
      <c r="I188" s="431"/>
      <c r="J188" s="458"/>
      <c r="K188" s="431"/>
      <c r="L188" s="491"/>
      <c r="M188" s="491" t="s">
        <v>194</v>
      </c>
      <c r="N188" s="496"/>
      <c r="O188" s="169"/>
      <c r="P188" s="539"/>
      <c r="Q188" s="564"/>
      <c r="R188" s="586"/>
      <c r="S188" s="607"/>
      <c r="T188" s="325"/>
      <c r="U188" s="639"/>
      <c r="V188" s="260"/>
      <c r="W188" s="431"/>
      <c r="X188" s="690"/>
      <c r="Y188" s="267"/>
      <c r="Z188" s="169"/>
      <c r="AA188" s="351"/>
      <c r="AB188" s="727">
        <f t="shared" si="10"/>
        <v>0</v>
      </c>
      <c r="AC188" s="768"/>
    </row>
    <row r="189" spans="1:29" ht="26.1" customHeight="1">
      <c r="A189" s="221">
        <f t="shared" si="9"/>
        <v>188</v>
      </c>
      <c r="B189" s="259"/>
      <c r="D189" s="324"/>
      <c r="E189" s="365"/>
      <c r="F189" s="392"/>
      <c r="G189" s="416"/>
      <c r="H189" s="259"/>
      <c r="I189" s="434"/>
      <c r="J189" s="461"/>
      <c r="K189" s="434"/>
      <c r="L189" s="494"/>
      <c r="M189" s="494" t="s">
        <v>193</v>
      </c>
      <c r="N189" s="499"/>
      <c r="O189" s="216"/>
      <c r="P189" s="547"/>
      <c r="Q189" s="576"/>
      <c r="R189" s="590"/>
      <c r="S189" s="583"/>
      <c r="T189" s="324"/>
      <c r="U189" s="642"/>
      <c r="V189" s="259"/>
      <c r="W189" s="434"/>
      <c r="X189" s="692"/>
      <c r="Y189" s="427"/>
      <c r="Z189" s="216"/>
      <c r="AA189" s="351"/>
      <c r="AB189" s="727">
        <f t="shared" si="10"/>
        <v>0</v>
      </c>
      <c r="AC189" s="768"/>
    </row>
    <row r="190" spans="1:29" ht="26.1" customHeight="1">
      <c r="A190" s="169">
        <f t="shared" si="9"/>
        <v>189</v>
      </c>
      <c r="B190" s="260"/>
      <c r="D190" s="325"/>
      <c r="E190" s="362"/>
      <c r="F190" s="391"/>
      <c r="G190" s="415"/>
      <c r="H190" s="260"/>
      <c r="I190" s="431"/>
      <c r="J190" s="458"/>
      <c r="K190" s="431"/>
      <c r="L190" s="491"/>
      <c r="M190" s="491" t="s">
        <v>165</v>
      </c>
      <c r="N190" s="496"/>
      <c r="O190" s="169"/>
      <c r="P190" s="539"/>
      <c r="Q190" s="564"/>
      <c r="R190" s="586"/>
      <c r="S190" s="607"/>
      <c r="T190" s="325"/>
      <c r="U190" s="639"/>
      <c r="V190" s="260"/>
      <c r="W190" s="431"/>
      <c r="X190" s="690"/>
      <c r="Y190" s="267"/>
      <c r="Z190" s="169"/>
      <c r="AA190" s="351"/>
      <c r="AB190" s="727">
        <f t="shared" si="10"/>
        <v>0</v>
      </c>
      <c r="AC190" s="768"/>
    </row>
    <row r="191" spans="1:29" ht="26.1" customHeight="1">
      <c r="A191" s="221">
        <f t="shared" si="9"/>
        <v>190</v>
      </c>
      <c r="B191" s="260"/>
      <c r="D191" s="325"/>
      <c r="E191" s="362"/>
      <c r="F191" s="391"/>
      <c r="G191" s="415"/>
      <c r="H191" s="260"/>
      <c r="I191" s="431"/>
      <c r="J191" s="458"/>
      <c r="K191" s="431"/>
      <c r="L191" s="491"/>
      <c r="M191" s="491" t="s">
        <v>16</v>
      </c>
      <c r="N191" s="496"/>
      <c r="O191" s="169"/>
      <c r="P191" s="539"/>
      <c r="Q191" s="564"/>
      <c r="R191" s="586"/>
      <c r="S191" s="607"/>
      <c r="T191" s="325"/>
      <c r="U191" s="639"/>
      <c r="V191" s="260"/>
      <c r="W191" s="431"/>
      <c r="X191" s="690"/>
      <c r="Y191" s="267"/>
      <c r="Z191" s="169"/>
      <c r="AA191" s="351"/>
      <c r="AB191" s="727">
        <f t="shared" si="10"/>
        <v>0</v>
      </c>
      <c r="AC191" s="768"/>
    </row>
    <row r="192" spans="1:29" ht="26.1" customHeight="1">
      <c r="A192" s="169">
        <f t="shared" si="9"/>
        <v>191</v>
      </c>
      <c r="B192" s="260"/>
      <c r="D192" s="325"/>
      <c r="E192" s="362"/>
      <c r="F192" s="391"/>
      <c r="G192" s="415"/>
      <c r="H192" s="260"/>
      <c r="I192" s="431"/>
      <c r="J192" s="458"/>
      <c r="K192" s="431"/>
      <c r="L192" s="491"/>
      <c r="M192" s="491" t="s">
        <v>189</v>
      </c>
      <c r="N192" s="496"/>
      <c r="O192" s="169"/>
      <c r="P192" s="539"/>
      <c r="Q192" s="564"/>
      <c r="R192" s="586"/>
      <c r="S192" s="607"/>
      <c r="T192" s="325"/>
      <c r="U192" s="639"/>
      <c r="V192" s="260"/>
      <c r="W192" s="431"/>
      <c r="X192" s="690"/>
      <c r="Y192" s="267"/>
      <c r="Z192" s="169"/>
      <c r="AA192" s="351"/>
      <c r="AB192" s="727">
        <f t="shared" si="10"/>
        <v>0</v>
      </c>
      <c r="AC192" s="768"/>
    </row>
    <row r="193" spans="1:29" ht="26.1" customHeight="1">
      <c r="A193" s="221">
        <f t="shared" si="9"/>
        <v>192</v>
      </c>
      <c r="B193" s="260"/>
      <c r="D193" s="325"/>
      <c r="E193" s="362"/>
      <c r="F193" s="391"/>
      <c r="G193" s="415"/>
      <c r="H193" s="260"/>
      <c r="I193" s="431"/>
      <c r="J193" s="458"/>
      <c r="K193" s="431"/>
      <c r="L193" s="491"/>
      <c r="M193" s="491" t="s">
        <v>193</v>
      </c>
      <c r="N193" s="496"/>
      <c r="O193" s="169"/>
      <c r="P193" s="539"/>
      <c r="Q193" s="564"/>
      <c r="R193" s="586"/>
      <c r="S193" s="607"/>
      <c r="T193" s="325"/>
      <c r="U193" s="639"/>
      <c r="V193" s="260"/>
      <c r="W193" s="431"/>
      <c r="X193" s="690"/>
      <c r="Y193" s="267"/>
      <c r="Z193" s="169"/>
      <c r="AA193" s="351"/>
      <c r="AB193" s="727">
        <f t="shared" si="10"/>
        <v>0</v>
      </c>
      <c r="AC193" s="768"/>
    </row>
    <row r="194" spans="1:29" ht="26.1" customHeight="1">
      <c r="A194" s="169">
        <f t="shared" si="9"/>
        <v>193</v>
      </c>
      <c r="B194" s="260"/>
      <c r="D194" s="325"/>
      <c r="E194" s="362"/>
      <c r="F194" s="391"/>
      <c r="G194" s="415"/>
      <c r="H194" s="260"/>
      <c r="I194" s="431"/>
      <c r="J194" s="458"/>
      <c r="K194" s="431"/>
      <c r="L194" s="491"/>
      <c r="M194" s="491" t="s">
        <v>16</v>
      </c>
      <c r="N194" s="496"/>
      <c r="O194" s="169"/>
      <c r="P194" s="539"/>
      <c r="Q194" s="564"/>
      <c r="R194" s="586"/>
      <c r="S194" s="607"/>
      <c r="T194" s="325"/>
      <c r="U194" s="639"/>
      <c r="V194" s="260"/>
      <c r="W194" s="431"/>
      <c r="X194" s="690"/>
      <c r="Y194" s="267"/>
      <c r="Z194" s="169"/>
      <c r="AA194" s="351"/>
      <c r="AB194" s="727">
        <f t="shared" si="10"/>
        <v>0</v>
      </c>
      <c r="AC194" s="768"/>
    </row>
    <row r="195" spans="1:29" ht="26.1" customHeight="1">
      <c r="A195" s="221">
        <f t="shared" si="9"/>
        <v>194</v>
      </c>
      <c r="B195" s="260"/>
      <c r="D195" s="325"/>
      <c r="E195" s="362"/>
      <c r="F195" s="391"/>
      <c r="G195" s="415"/>
      <c r="H195" s="260"/>
      <c r="I195" s="431"/>
      <c r="J195" s="458"/>
      <c r="K195" s="431"/>
      <c r="L195" s="491"/>
      <c r="M195" s="491" t="s">
        <v>16</v>
      </c>
      <c r="N195" s="496"/>
      <c r="O195" s="169"/>
      <c r="P195" s="539"/>
      <c r="Q195" s="564"/>
      <c r="R195" s="586"/>
      <c r="S195" s="607"/>
      <c r="T195" s="325"/>
      <c r="U195" s="639"/>
      <c r="V195" s="260"/>
      <c r="W195" s="431"/>
      <c r="X195" s="690"/>
      <c r="Y195" s="267"/>
      <c r="Z195" s="169"/>
      <c r="AA195" s="351"/>
      <c r="AB195" s="727">
        <f t="shared" si="10"/>
        <v>0</v>
      </c>
      <c r="AC195" s="768"/>
    </row>
    <row r="196" spans="1:29" ht="26.1" customHeight="1">
      <c r="A196" s="169">
        <f t="shared" si="9"/>
        <v>195</v>
      </c>
      <c r="B196" s="260"/>
      <c r="D196" s="325"/>
      <c r="E196" s="362"/>
      <c r="F196" s="391"/>
      <c r="G196" s="415"/>
      <c r="H196" s="260"/>
      <c r="I196" s="431"/>
      <c r="J196" s="458"/>
      <c r="K196" s="431"/>
      <c r="L196" s="491"/>
      <c r="M196" s="491" t="s">
        <v>194</v>
      </c>
      <c r="N196" s="496"/>
      <c r="O196" s="169"/>
      <c r="P196" s="539"/>
      <c r="Q196" s="564"/>
      <c r="R196" s="586"/>
      <c r="S196" s="607"/>
      <c r="T196" s="325"/>
      <c r="U196" s="639"/>
      <c r="V196" s="260"/>
      <c r="W196" s="431"/>
      <c r="X196" s="690"/>
      <c r="Y196" s="267"/>
      <c r="Z196" s="169"/>
      <c r="AA196" s="351"/>
      <c r="AB196" s="727">
        <f t="shared" si="10"/>
        <v>0</v>
      </c>
      <c r="AC196" s="768"/>
    </row>
    <row r="197" spans="1:29" ht="26.1" customHeight="1">
      <c r="A197" s="221">
        <f t="shared" si="9"/>
        <v>196</v>
      </c>
      <c r="B197" s="173"/>
      <c r="D197" s="296"/>
      <c r="E197" s="331"/>
      <c r="F197" s="189"/>
      <c r="G197" s="195"/>
      <c r="H197" s="173"/>
      <c r="I197" s="267"/>
      <c r="J197" s="436"/>
      <c r="K197" s="267"/>
      <c r="L197" s="468"/>
      <c r="M197" s="468"/>
      <c r="N197" s="496"/>
      <c r="O197" s="169"/>
      <c r="P197" s="539"/>
      <c r="Q197" s="564"/>
      <c r="R197" s="586"/>
      <c r="S197" s="607"/>
      <c r="T197" s="296"/>
      <c r="U197" s="169"/>
      <c r="V197" s="173"/>
      <c r="W197" s="267"/>
      <c r="X197" s="673"/>
      <c r="Y197" s="267"/>
      <c r="Z197" s="169"/>
      <c r="AA197" s="351"/>
      <c r="AB197" s="727">
        <f t="shared" si="10"/>
        <v>0</v>
      </c>
      <c r="AC197" s="768"/>
    </row>
    <row r="198" spans="1:29" ht="26.1" customHeight="1">
      <c r="A198" s="169">
        <f t="shared" si="9"/>
        <v>197</v>
      </c>
      <c r="B198" s="173"/>
      <c r="D198" s="296"/>
      <c r="E198" s="331"/>
      <c r="F198" s="189"/>
      <c r="G198" s="195"/>
      <c r="H198" s="173"/>
      <c r="I198" s="267"/>
      <c r="J198" s="436"/>
      <c r="K198" s="267"/>
      <c r="L198" s="468"/>
      <c r="M198" s="468"/>
      <c r="N198" s="496"/>
      <c r="O198" s="169"/>
      <c r="P198" s="539"/>
      <c r="Q198" s="564"/>
      <c r="R198" s="586"/>
      <c r="S198" s="607"/>
      <c r="T198" s="296"/>
      <c r="U198" s="169"/>
      <c r="V198" s="173"/>
      <c r="W198" s="267"/>
      <c r="X198" s="673"/>
      <c r="Y198" s="267"/>
      <c r="Z198" s="169"/>
      <c r="AA198" s="351"/>
      <c r="AB198" s="727">
        <f t="shared" si="10"/>
        <v>0</v>
      </c>
      <c r="AC198" s="331"/>
    </row>
    <row r="199" spans="1:29" ht="26.1" customHeight="1">
      <c r="A199" s="221">
        <f t="shared" si="9"/>
        <v>198</v>
      </c>
      <c r="B199" s="173"/>
      <c r="D199" s="296"/>
      <c r="E199" s="331"/>
      <c r="F199" s="189"/>
      <c r="G199" s="195"/>
      <c r="H199" s="173"/>
      <c r="I199" s="267"/>
      <c r="J199" s="436"/>
      <c r="K199" s="267"/>
      <c r="L199" s="468"/>
      <c r="M199" s="468"/>
      <c r="N199" s="496"/>
      <c r="O199" s="169"/>
      <c r="P199" s="539"/>
      <c r="Q199" s="564"/>
      <c r="R199" s="586"/>
      <c r="S199" s="607"/>
      <c r="T199" s="296"/>
      <c r="U199" s="169"/>
      <c r="V199" s="173"/>
      <c r="W199" s="267"/>
      <c r="X199" s="673"/>
      <c r="Y199" s="267"/>
      <c r="Z199" s="169"/>
      <c r="AA199" s="351"/>
      <c r="AB199" s="727">
        <f t="shared" si="10"/>
        <v>0</v>
      </c>
      <c r="AC199" s="331"/>
    </row>
    <row r="200" spans="1:29" ht="26.1" customHeight="1">
      <c r="A200" s="169">
        <f t="shared" si="9"/>
        <v>199</v>
      </c>
      <c r="B200" s="173"/>
      <c r="D200" s="296"/>
      <c r="E200" s="331"/>
      <c r="F200" s="189"/>
      <c r="G200" s="195"/>
      <c r="H200" s="173"/>
      <c r="I200" s="267"/>
      <c r="J200" s="436"/>
      <c r="K200" s="267"/>
      <c r="L200" s="468"/>
      <c r="M200" s="468"/>
      <c r="N200" s="496"/>
      <c r="O200" s="169"/>
      <c r="P200" s="539"/>
      <c r="Q200" s="564"/>
      <c r="R200" s="586"/>
      <c r="S200" s="607"/>
      <c r="T200" s="296"/>
      <c r="U200" s="169"/>
      <c r="V200" s="173"/>
      <c r="W200" s="267"/>
      <c r="X200" s="673"/>
      <c r="Y200" s="267"/>
      <c r="Z200" s="169"/>
      <c r="AA200" s="351"/>
      <c r="AB200" s="727">
        <f t="shared" si="10"/>
        <v>0</v>
      </c>
      <c r="AC200" s="331"/>
    </row>
    <row r="201" spans="1:29" ht="26.1" customHeight="1">
      <c r="A201" s="221">
        <f t="shared" si="9"/>
        <v>200</v>
      </c>
      <c r="B201" s="173"/>
      <c r="D201" s="296"/>
      <c r="E201" s="331"/>
      <c r="F201" s="189"/>
      <c r="G201" s="195"/>
      <c r="H201" s="173"/>
      <c r="I201" s="267"/>
      <c r="J201" s="436"/>
      <c r="K201" s="267"/>
      <c r="L201" s="468"/>
      <c r="M201" s="468"/>
      <c r="N201" s="496"/>
      <c r="O201" s="169"/>
      <c r="P201" s="539"/>
      <c r="Q201" s="564"/>
      <c r="R201" s="586"/>
      <c r="S201" s="607"/>
      <c r="T201" s="296"/>
      <c r="U201" s="169"/>
      <c r="V201" s="173"/>
      <c r="W201" s="267"/>
      <c r="X201" s="673"/>
      <c r="Y201" s="267"/>
      <c r="Z201" s="169"/>
      <c r="AA201" s="351"/>
      <c r="AB201" s="727">
        <f t="shared" si="10"/>
        <v>0</v>
      </c>
      <c r="AC201" s="331"/>
    </row>
    <row r="202" spans="1:29" ht="26.1" customHeight="1">
      <c r="A202" s="169">
        <f t="shared" si="9"/>
        <v>201</v>
      </c>
      <c r="B202" s="173"/>
      <c r="D202" s="296"/>
      <c r="E202" s="331"/>
      <c r="F202" s="189"/>
      <c r="G202" s="195"/>
      <c r="H202" s="173"/>
      <c r="I202" s="267"/>
      <c r="J202" s="436"/>
      <c r="K202" s="267"/>
      <c r="L202" s="468"/>
      <c r="M202" s="468"/>
      <c r="N202" s="496"/>
      <c r="O202" s="169"/>
      <c r="P202" s="539"/>
      <c r="Q202" s="564"/>
      <c r="R202" s="586"/>
      <c r="S202" s="607"/>
      <c r="T202" s="296"/>
      <c r="U202" s="169"/>
      <c r="V202" s="173"/>
      <c r="W202" s="267"/>
      <c r="X202" s="673"/>
      <c r="Y202" s="267"/>
      <c r="Z202" s="169"/>
      <c r="AA202" s="351"/>
      <c r="AB202" s="727">
        <f t="shared" si="10"/>
        <v>0</v>
      </c>
      <c r="AC202" s="331"/>
    </row>
    <row r="203" spans="1:29" ht="26.1" customHeight="1">
      <c r="A203" s="221">
        <f t="shared" si="9"/>
        <v>202</v>
      </c>
      <c r="B203" s="173"/>
      <c r="D203" s="296"/>
      <c r="E203" s="331"/>
      <c r="F203" s="189"/>
      <c r="G203" s="195"/>
      <c r="H203" s="173"/>
      <c r="I203" s="267"/>
      <c r="J203" s="436"/>
      <c r="K203" s="267"/>
      <c r="L203" s="468"/>
      <c r="M203" s="468"/>
      <c r="N203" s="496"/>
      <c r="O203" s="169"/>
      <c r="P203" s="539"/>
      <c r="Q203" s="564"/>
      <c r="R203" s="586"/>
      <c r="S203" s="607"/>
      <c r="T203" s="296"/>
      <c r="U203" s="169"/>
      <c r="V203" s="173"/>
      <c r="W203" s="267"/>
      <c r="X203" s="673"/>
      <c r="Y203" s="267"/>
      <c r="Z203" s="169"/>
      <c r="AA203" s="351"/>
      <c r="AB203" s="727">
        <f t="shared" si="10"/>
        <v>0</v>
      </c>
      <c r="AC203" s="331"/>
    </row>
    <row r="204" spans="1:29" ht="26.1" customHeight="1">
      <c r="A204" s="169">
        <f t="shared" si="9"/>
        <v>203</v>
      </c>
      <c r="B204" s="173"/>
      <c r="D204" s="296"/>
      <c r="E204" s="331"/>
      <c r="F204" s="189"/>
      <c r="G204" s="195"/>
      <c r="H204" s="173"/>
      <c r="I204" s="267"/>
      <c r="J204" s="436"/>
      <c r="K204" s="267"/>
      <c r="L204" s="468"/>
      <c r="M204" s="468"/>
      <c r="N204" s="496"/>
      <c r="O204" s="169"/>
      <c r="P204" s="539"/>
      <c r="Q204" s="564"/>
      <c r="R204" s="586"/>
      <c r="S204" s="607"/>
      <c r="T204" s="296"/>
      <c r="U204" s="169"/>
      <c r="V204" s="173"/>
      <c r="W204" s="267"/>
      <c r="X204" s="673"/>
      <c r="Y204" s="267"/>
      <c r="Z204" s="169"/>
      <c r="AA204" s="351"/>
      <c r="AB204" s="727">
        <f t="shared" si="10"/>
        <v>0</v>
      </c>
      <c r="AC204" s="331"/>
    </row>
    <row r="205" spans="1:29" ht="26.1" customHeight="1">
      <c r="A205" s="221">
        <f t="shared" si="9"/>
        <v>204</v>
      </c>
      <c r="B205" s="173"/>
      <c r="D205" s="296"/>
      <c r="E205" s="331"/>
      <c r="F205" s="189"/>
      <c r="G205" s="195"/>
      <c r="H205" s="173"/>
      <c r="I205" s="267"/>
      <c r="J205" s="436"/>
      <c r="K205" s="267"/>
      <c r="L205" s="468"/>
      <c r="M205" s="468"/>
      <c r="N205" s="496"/>
      <c r="O205" s="169"/>
      <c r="P205" s="539"/>
      <c r="Q205" s="564"/>
      <c r="R205" s="586"/>
      <c r="S205" s="607"/>
      <c r="T205" s="296"/>
      <c r="U205" s="169"/>
      <c r="V205" s="173"/>
      <c r="W205" s="267"/>
      <c r="X205" s="673"/>
      <c r="Y205" s="267"/>
      <c r="Z205" s="169"/>
      <c r="AA205" s="351"/>
      <c r="AB205" s="727">
        <f t="shared" si="10"/>
        <v>0</v>
      </c>
      <c r="AC205" s="331"/>
    </row>
    <row r="206" spans="1:29" ht="26.1" customHeight="1">
      <c r="A206" s="169">
        <f t="shared" si="9"/>
        <v>205</v>
      </c>
      <c r="B206" s="173"/>
      <c r="D206" s="296"/>
      <c r="E206" s="331"/>
      <c r="F206" s="189"/>
      <c r="G206" s="195"/>
      <c r="H206" s="173"/>
      <c r="I206" s="267"/>
      <c r="J206" s="436"/>
      <c r="K206" s="267"/>
      <c r="L206" s="468"/>
      <c r="M206" s="468"/>
      <c r="N206" s="496"/>
      <c r="O206" s="169"/>
      <c r="P206" s="539"/>
      <c r="Q206" s="564"/>
      <c r="R206" s="586"/>
      <c r="S206" s="607"/>
      <c r="T206" s="296"/>
      <c r="U206" s="169"/>
      <c r="V206" s="173"/>
      <c r="W206" s="267"/>
      <c r="X206" s="673"/>
      <c r="Y206" s="267"/>
      <c r="Z206" s="169"/>
      <c r="AA206" s="351"/>
      <c r="AB206" s="727">
        <f t="shared" si="10"/>
        <v>0</v>
      </c>
      <c r="AC206" s="331"/>
    </row>
    <row r="207" spans="1:29" ht="26.1" customHeight="1">
      <c r="A207" s="221">
        <f t="shared" si="9"/>
        <v>206</v>
      </c>
      <c r="B207" s="173"/>
      <c r="D207" s="296"/>
      <c r="E207" s="331"/>
      <c r="F207" s="189"/>
      <c r="G207" s="195"/>
      <c r="H207" s="173"/>
      <c r="I207" s="267"/>
      <c r="J207" s="436"/>
      <c r="K207" s="267"/>
      <c r="L207" s="468"/>
      <c r="M207" s="468"/>
      <c r="N207" s="496"/>
      <c r="O207" s="169"/>
      <c r="P207" s="539"/>
      <c r="Q207" s="564"/>
      <c r="R207" s="586"/>
      <c r="S207" s="607"/>
      <c r="T207" s="296"/>
      <c r="U207" s="169"/>
      <c r="V207" s="173"/>
      <c r="W207" s="267"/>
      <c r="X207" s="673"/>
      <c r="Y207" s="267"/>
      <c r="Z207" s="169"/>
      <c r="AA207" s="351"/>
      <c r="AB207" s="727">
        <f t="shared" si="10"/>
        <v>0</v>
      </c>
      <c r="AC207" s="331"/>
    </row>
    <row r="208" spans="1:29" ht="26.1" customHeight="1">
      <c r="A208" s="169">
        <f t="shared" ref="A208:A229" si="11">ROW()-1</f>
        <v>207</v>
      </c>
      <c r="B208" s="173"/>
      <c r="D208" s="296"/>
      <c r="E208" s="331"/>
      <c r="F208" s="189"/>
      <c r="G208" s="195"/>
      <c r="H208" s="173"/>
      <c r="I208" s="267"/>
      <c r="J208" s="436"/>
      <c r="K208" s="267"/>
      <c r="L208" s="468"/>
      <c r="M208" s="468"/>
      <c r="N208" s="496"/>
      <c r="O208" s="169"/>
      <c r="P208" s="539"/>
      <c r="Q208" s="564"/>
      <c r="R208" s="586"/>
      <c r="S208" s="607"/>
      <c r="T208" s="296"/>
      <c r="U208" s="169"/>
      <c r="V208" s="173"/>
      <c r="W208" s="267"/>
      <c r="X208" s="673"/>
      <c r="Y208" s="267"/>
      <c r="Z208" s="169"/>
      <c r="AA208" s="351"/>
      <c r="AB208" s="727">
        <f t="shared" si="10"/>
        <v>0</v>
      </c>
      <c r="AC208" s="331"/>
    </row>
    <row r="209" spans="1:29" ht="26.1" customHeight="1">
      <c r="A209" s="221">
        <f t="shared" si="11"/>
        <v>208</v>
      </c>
      <c r="B209" s="173"/>
      <c r="D209" s="296"/>
      <c r="E209" s="331"/>
      <c r="F209" s="189"/>
      <c r="G209" s="195"/>
      <c r="H209" s="173"/>
      <c r="I209" s="267"/>
      <c r="J209" s="436"/>
      <c r="K209" s="267"/>
      <c r="L209" s="468"/>
      <c r="M209" s="468"/>
      <c r="N209" s="496"/>
      <c r="O209" s="169"/>
      <c r="P209" s="539"/>
      <c r="Q209" s="564"/>
      <c r="R209" s="586"/>
      <c r="S209" s="607"/>
      <c r="T209" s="296"/>
      <c r="U209" s="169"/>
      <c r="V209" s="173"/>
      <c r="W209" s="267"/>
      <c r="X209" s="673"/>
      <c r="Y209" s="267"/>
      <c r="Z209" s="169"/>
      <c r="AA209" s="351"/>
      <c r="AB209" s="727">
        <f t="shared" si="10"/>
        <v>0</v>
      </c>
      <c r="AC209" s="331"/>
    </row>
    <row r="210" spans="1:29" ht="26.1" customHeight="1">
      <c r="A210" s="169">
        <f t="shared" si="11"/>
        <v>209</v>
      </c>
      <c r="B210" s="173"/>
      <c r="D210" s="296"/>
      <c r="E210" s="331"/>
      <c r="F210" s="189"/>
      <c r="G210" s="195"/>
      <c r="H210" s="173"/>
      <c r="I210" s="267"/>
      <c r="J210" s="436"/>
      <c r="K210" s="267"/>
      <c r="L210" s="468"/>
      <c r="M210" s="468"/>
      <c r="N210" s="496"/>
      <c r="O210" s="169"/>
      <c r="P210" s="539"/>
      <c r="Q210" s="564"/>
      <c r="R210" s="586"/>
      <c r="S210" s="607"/>
      <c r="T210" s="296"/>
      <c r="U210" s="169"/>
      <c r="V210" s="173"/>
      <c r="W210" s="267"/>
      <c r="X210" s="673"/>
      <c r="Y210" s="267"/>
      <c r="Z210" s="169"/>
      <c r="AA210" s="351"/>
      <c r="AB210" s="727">
        <f t="shared" si="10"/>
        <v>0</v>
      </c>
      <c r="AC210" s="331"/>
    </row>
    <row r="211" spans="1:29" ht="26.1" customHeight="1">
      <c r="A211" s="221">
        <f t="shared" si="11"/>
        <v>210</v>
      </c>
      <c r="B211" s="173"/>
      <c r="D211" s="296"/>
      <c r="E211" s="331"/>
      <c r="F211" s="189"/>
      <c r="G211" s="195"/>
      <c r="H211" s="173"/>
      <c r="I211" s="267"/>
      <c r="J211" s="436"/>
      <c r="K211" s="267"/>
      <c r="L211" s="468"/>
      <c r="M211" s="468"/>
      <c r="N211" s="496"/>
      <c r="O211" s="169"/>
      <c r="P211" s="539"/>
      <c r="Q211" s="564"/>
      <c r="R211" s="586"/>
      <c r="S211" s="607"/>
      <c r="T211" s="296"/>
      <c r="U211" s="169"/>
      <c r="V211" s="173"/>
      <c r="W211" s="267"/>
      <c r="X211" s="673"/>
      <c r="Y211" s="267"/>
      <c r="Z211" s="169"/>
      <c r="AA211" s="351"/>
      <c r="AB211" s="727">
        <f t="shared" si="10"/>
        <v>0</v>
      </c>
      <c r="AC211" s="331"/>
    </row>
    <row r="212" spans="1:29" ht="26.1" customHeight="1">
      <c r="A212" s="169">
        <f t="shared" si="11"/>
        <v>211</v>
      </c>
      <c r="B212" s="173"/>
      <c r="D212" s="296"/>
      <c r="E212" s="331"/>
      <c r="F212" s="189"/>
      <c r="G212" s="195"/>
      <c r="H212" s="173"/>
      <c r="I212" s="267" t="str">
        <f t="shared" ref="I212:I229" si="12">IF(H212="","",CHOOSE(WEEKDAY(H212,1),"（日）","（月）","（火）","（水）","（木）","（金）","（土）"))</f>
        <v/>
      </c>
      <c r="J212" s="436"/>
      <c r="K212" s="267" t="s">
        <v>0</v>
      </c>
      <c r="L212" s="468"/>
      <c r="M212" s="468"/>
      <c r="N212" s="496"/>
      <c r="O212" s="169"/>
      <c r="P212" s="539"/>
      <c r="Q212" s="564"/>
      <c r="R212" s="586"/>
      <c r="S212" s="607"/>
      <c r="T212" s="296"/>
      <c r="U212" s="169"/>
      <c r="V212" s="173"/>
      <c r="W212" s="267"/>
      <c r="X212" s="673"/>
      <c r="Y212" s="267"/>
      <c r="Z212" s="169"/>
      <c r="AA212" s="351"/>
      <c r="AB212" s="727">
        <f t="shared" si="10"/>
        <v>0</v>
      </c>
      <c r="AC212" s="331"/>
    </row>
    <row r="213" spans="1:29" ht="26.1" customHeight="1">
      <c r="A213" s="221">
        <f t="shared" si="11"/>
        <v>212</v>
      </c>
      <c r="B213" s="173"/>
      <c r="D213" s="296"/>
      <c r="E213" s="331"/>
      <c r="F213" s="189"/>
      <c r="G213" s="195"/>
      <c r="H213" s="173"/>
      <c r="I213" s="267" t="str">
        <f t="shared" si="12"/>
        <v/>
      </c>
      <c r="J213" s="436"/>
      <c r="K213" s="267" t="s">
        <v>0</v>
      </c>
      <c r="L213" s="468"/>
      <c r="M213" s="468"/>
      <c r="N213" s="496"/>
      <c r="O213" s="169"/>
      <c r="P213" s="539"/>
      <c r="Q213" s="564"/>
      <c r="R213" s="586"/>
      <c r="S213" s="607"/>
      <c r="T213" s="296"/>
      <c r="U213" s="169"/>
      <c r="V213" s="173"/>
      <c r="W213" s="267"/>
      <c r="X213" s="673"/>
      <c r="Y213" s="267"/>
      <c r="Z213" s="169"/>
      <c r="AA213" s="351"/>
      <c r="AB213" s="727">
        <f t="shared" si="10"/>
        <v>0</v>
      </c>
      <c r="AC213" s="331"/>
    </row>
    <row r="214" spans="1:29" ht="26.1" customHeight="1">
      <c r="A214" s="169">
        <f t="shared" si="11"/>
        <v>213</v>
      </c>
      <c r="B214" s="173"/>
      <c r="D214" s="296"/>
      <c r="E214" s="331"/>
      <c r="F214" s="189"/>
      <c r="G214" s="195"/>
      <c r="H214" s="173"/>
      <c r="I214" s="267" t="str">
        <f t="shared" si="12"/>
        <v/>
      </c>
      <c r="J214" s="436"/>
      <c r="K214" s="267" t="s">
        <v>0</v>
      </c>
      <c r="L214" s="468"/>
      <c r="M214" s="468"/>
      <c r="N214" s="496"/>
      <c r="O214" s="169"/>
      <c r="P214" s="539"/>
      <c r="Q214" s="564"/>
      <c r="R214" s="586"/>
      <c r="S214" s="607"/>
      <c r="T214" s="296"/>
      <c r="U214" s="169"/>
      <c r="V214" s="173"/>
      <c r="W214" s="267"/>
      <c r="X214" s="673"/>
      <c r="Y214" s="267"/>
      <c r="Z214" s="169"/>
      <c r="AA214" s="351"/>
      <c r="AB214" s="727">
        <f t="shared" si="10"/>
        <v>0</v>
      </c>
      <c r="AC214" s="331"/>
    </row>
    <row r="215" spans="1:29" ht="26.1" customHeight="1">
      <c r="A215" s="221">
        <f t="shared" si="11"/>
        <v>214</v>
      </c>
      <c r="B215" s="173"/>
      <c r="D215" s="296"/>
      <c r="E215" s="331"/>
      <c r="F215" s="189"/>
      <c r="G215" s="195"/>
      <c r="H215" s="173"/>
      <c r="I215" s="267" t="str">
        <f t="shared" si="12"/>
        <v/>
      </c>
      <c r="J215" s="436"/>
      <c r="K215" s="267" t="s">
        <v>0</v>
      </c>
      <c r="L215" s="468"/>
      <c r="M215" s="468"/>
      <c r="N215" s="496"/>
      <c r="O215" s="169"/>
      <c r="P215" s="539"/>
      <c r="Q215" s="564"/>
      <c r="R215" s="586"/>
      <c r="S215" s="607"/>
      <c r="T215" s="296"/>
      <c r="U215" s="169"/>
      <c r="V215" s="173"/>
      <c r="W215" s="267"/>
      <c r="X215" s="673"/>
      <c r="Y215" s="267"/>
      <c r="Z215" s="169"/>
      <c r="AA215" s="351"/>
      <c r="AB215" s="727">
        <f t="shared" si="10"/>
        <v>0</v>
      </c>
      <c r="AC215" s="331"/>
    </row>
    <row r="216" spans="1:29" ht="26.1" customHeight="1">
      <c r="A216" s="169">
        <f t="shared" si="11"/>
        <v>215</v>
      </c>
      <c r="B216" s="173"/>
      <c r="D216" s="296"/>
      <c r="E216" s="331"/>
      <c r="F216" s="189"/>
      <c r="G216" s="195"/>
      <c r="H216" s="173"/>
      <c r="I216" s="267" t="str">
        <f t="shared" si="12"/>
        <v/>
      </c>
      <c r="J216" s="436"/>
      <c r="K216" s="267" t="s">
        <v>0</v>
      </c>
      <c r="L216" s="468"/>
      <c r="M216" s="468"/>
      <c r="N216" s="496"/>
      <c r="O216" s="169"/>
      <c r="P216" s="539"/>
      <c r="Q216" s="564"/>
      <c r="R216" s="586"/>
      <c r="S216" s="607"/>
      <c r="T216" s="296"/>
      <c r="U216" s="169"/>
      <c r="V216" s="173"/>
      <c r="W216" s="267"/>
      <c r="X216" s="673"/>
      <c r="Y216" s="267"/>
      <c r="Z216" s="169"/>
      <c r="AA216" s="351"/>
      <c r="AB216" s="727">
        <f t="shared" si="10"/>
        <v>0</v>
      </c>
      <c r="AC216" s="331"/>
    </row>
    <row r="217" spans="1:29" ht="26.1" customHeight="1">
      <c r="A217" s="221">
        <f t="shared" si="11"/>
        <v>216</v>
      </c>
      <c r="B217" s="173"/>
      <c r="D217" s="296"/>
      <c r="E217" s="331"/>
      <c r="F217" s="189"/>
      <c r="G217" s="195"/>
      <c r="H217" s="173"/>
      <c r="I217" s="267" t="str">
        <f t="shared" si="12"/>
        <v/>
      </c>
      <c r="J217" s="436"/>
      <c r="K217" s="267" t="s">
        <v>0</v>
      </c>
      <c r="L217" s="468"/>
      <c r="M217" s="468"/>
      <c r="N217" s="496"/>
      <c r="O217" s="169"/>
      <c r="P217" s="539"/>
      <c r="Q217" s="564"/>
      <c r="R217" s="586"/>
      <c r="S217" s="607"/>
      <c r="T217" s="296"/>
      <c r="U217" s="169"/>
      <c r="V217" s="173"/>
      <c r="W217" s="267"/>
      <c r="X217" s="673"/>
      <c r="Y217" s="267"/>
      <c r="Z217" s="169"/>
      <c r="AA217" s="351"/>
      <c r="AB217" s="727">
        <f t="shared" si="10"/>
        <v>0</v>
      </c>
      <c r="AC217" s="331"/>
    </row>
    <row r="218" spans="1:29" ht="26.1" customHeight="1">
      <c r="A218" s="169">
        <f t="shared" si="11"/>
        <v>217</v>
      </c>
      <c r="B218" s="173"/>
      <c r="D218" s="296"/>
      <c r="E218" s="331"/>
      <c r="F218" s="189"/>
      <c r="G218" s="195"/>
      <c r="H218" s="173"/>
      <c r="I218" s="267" t="str">
        <f t="shared" si="12"/>
        <v/>
      </c>
      <c r="J218" s="436"/>
      <c r="K218" s="267" t="s">
        <v>0</v>
      </c>
      <c r="L218" s="468"/>
      <c r="M218" s="468"/>
      <c r="N218" s="496"/>
      <c r="O218" s="169"/>
      <c r="P218" s="539"/>
      <c r="Q218" s="564"/>
      <c r="R218" s="586"/>
      <c r="S218" s="607"/>
      <c r="T218" s="296"/>
      <c r="U218" s="169"/>
      <c r="V218" s="173"/>
      <c r="W218" s="267"/>
      <c r="X218" s="673"/>
      <c r="Y218" s="267"/>
      <c r="Z218" s="169"/>
      <c r="AA218" s="351"/>
      <c r="AB218" s="727">
        <f t="shared" si="10"/>
        <v>0</v>
      </c>
      <c r="AC218" s="331"/>
    </row>
    <row r="219" spans="1:29" ht="26.1" customHeight="1">
      <c r="A219" s="221">
        <f t="shared" si="11"/>
        <v>218</v>
      </c>
      <c r="B219" s="173"/>
      <c r="D219" s="296"/>
      <c r="E219" s="331"/>
      <c r="F219" s="189"/>
      <c r="G219" s="195"/>
      <c r="H219" s="173"/>
      <c r="I219" s="267" t="str">
        <f t="shared" si="12"/>
        <v/>
      </c>
      <c r="J219" s="436"/>
      <c r="K219" s="267" t="s">
        <v>0</v>
      </c>
      <c r="L219" s="468"/>
      <c r="M219" s="468"/>
      <c r="N219" s="496"/>
      <c r="O219" s="169"/>
      <c r="P219" s="539"/>
      <c r="Q219" s="564"/>
      <c r="R219" s="586"/>
      <c r="S219" s="607"/>
      <c r="T219" s="296"/>
      <c r="U219" s="169"/>
      <c r="V219" s="173"/>
      <c r="W219" s="267"/>
      <c r="X219" s="673"/>
      <c r="Y219" s="267"/>
      <c r="Z219" s="169"/>
      <c r="AA219" s="351"/>
      <c r="AB219" s="727">
        <f t="shared" si="10"/>
        <v>0</v>
      </c>
      <c r="AC219" s="331"/>
    </row>
    <row r="220" spans="1:29" ht="26.1" customHeight="1">
      <c r="A220" s="169">
        <f t="shared" si="11"/>
        <v>219</v>
      </c>
      <c r="B220" s="173"/>
      <c r="D220" s="296"/>
      <c r="E220" s="331"/>
      <c r="F220" s="189"/>
      <c r="G220" s="195"/>
      <c r="H220" s="173"/>
      <c r="I220" s="267" t="str">
        <f t="shared" si="12"/>
        <v/>
      </c>
      <c r="J220" s="436"/>
      <c r="K220" s="267" t="s">
        <v>0</v>
      </c>
      <c r="L220" s="468"/>
      <c r="M220" s="468"/>
      <c r="N220" s="496"/>
      <c r="O220" s="169"/>
      <c r="P220" s="539"/>
      <c r="Q220" s="564"/>
      <c r="R220" s="586"/>
      <c r="S220" s="607"/>
      <c r="T220" s="296"/>
      <c r="U220" s="169"/>
      <c r="V220" s="173"/>
      <c r="W220" s="267"/>
      <c r="X220" s="673"/>
      <c r="Y220" s="267"/>
      <c r="Z220" s="169"/>
      <c r="AA220" s="351"/>
      <c r="AB220" s="727">
        <f t="shared" si="10"/>
        <v>0</v>
      </c>
      <c r="AC220" s="331"/>
    </row>
    <row r="221" spans="1:29" ht="26.1" customHeight="1">
      <c r="A221" s="221">
        <f t="shared" si="11"/>
        <v>220</v>
      </c>
      <c r="B221" s="173"/>
      <c r="D221" s="296"/>
      <c r="E221" s="331"/>
      <c r="F221" s="189"/>
      <c r="G221" s="195"/>
      <c r="H221" s="173"/>
      <c r="I221" s="267" t="str">
        <f t="shared" si="12"/>
        <v/>
      </c>
      <c r="J221" s="436"/>
      <c r="K221" s="267" t="s">
        <v>0</v>
      </c>
      <c r="L221" s="468"/>
      <c r="M221" s="468"/>
      <c r="N221" s="496"/>
      <c r="O221" s="169"/>
      <c r="P221" s="539"/>
      <c r="Q221" s="564"/>
      <c r="R221" s="586"/>
      <c r="S221" s="607"/>
      <c r="T221" s="296"/>
      <c r="U221" s="169"/>
      <c r="V221" s="173"/>
      <c r="W221" s="267"/>
      <c r="X221" s="673"/>
      <c r="Y221" s="267"/>
      <c r="Z221" s="169"/>
      <c r="AA221" s="351"/>
      <c r="AB221" s="727">
        <f t="shared" si="10"/>
        <v>0</v>
      </c>
      <c r="AC221" s="331"/>
    </row>
    <row r="222" spans="1:29" ht="26.1" customHeight="1">
      <c r="A222" s="169">
        <f t="shared" si="11"/>
        <v>221</v>
      </c>
      <c r="B222" s="173"/>
      <c r="D222" s="296"/>
      <c r="E222" s="331"/>
      <c r="F222" s="189"/>
      <c r="G222" s="195"/>
      <c r="H222" s="173"/>
      <c r="I222" s="267" t="str">
        <f t="shared" si="12"/>
        <v/>
      </c>
      <c r="J222" s="436"/>
      <c r="K222" s="267" t="s">
        <v>0</v>
      </c>
      <c r="L222" s="468"/>
      <c r="M222" s="468"/>
      <c r="N222" s="496"/>
      <c r="O222" s="169"/>
      <c r="P222" s="539"/>
      <c r="Q222" s="564"/>
      <c r="R222" s="586"/>
      <c r="S222" s="607"/>
      <c r="T222" s="296"/>
      <c r="U222" s="169"/>
      <c r="V222" s="173"/>
      <c r="W222" s="267"/>
      <c r="X222" s="673"/>
      <c r="Y222" s="267"/>
      <c r="Z222" s="169"/>
      <c r="AA222" s="351"/>
      <c r="AB222" s="727">
        <f t="shared" si="10"/>
        <v>0</v>
      </c>
      <c r="AC222" s="331"/>
    </row>
    <row r="223" spans="1:29" ht="26.1" customHeight="1">
      <c r="A223" s="221">
        <f t="shared" si="11"/>
        <v>222</v>
      </c>
      <c r="B223" s="173"/>
      <c r="D223" s="296"/>
      <c r="E223" s="331"/>
      <c r="F223" s="189"/>
      <c r="G223" s="195"/>
      <c r="H223" s="173"/>
      <c r="I223" s="267" t="str">
        <f t="shared" si="12"/>
        <v/>
      </c>
      <c r="J223" s="436"/>
      <c r="K223" s="267" t="s">
        <v>0</v>
      </c>
      <c r="L223" s="468"/>
      <c r="M223" s="468"/>
      <c r="N223" s="496"/>
      <c r="O223" s="169"/>
      <c r="P223" s="539"/>
      <c r="Q223" s="564"/>
      <c r="R223" s="586"/>
      <c r="S223" s="607"/>
      <c r="T223" s="296"/>
      <c r="U223" s="169"/>
      <c r="V223" s="173"/>
      <c r="W223" s="267"/>
      <c r="X223" s="673"/>
      <c r="Y223" s="267"/>
      <c r="Z223" s="169"/>
      <c r="AA223" s="351"/>
      <c r="AB223" s="727">
        <f t="shared" si="10"/>
        <v>0</v>
      </c>
      <c r="AC223" s="331"/>
    </row>
    <row r="224" spans="1:29" ht="26.1" customHeight="1">
      <c r="A224" s="169">
        <f t="shared" si="11"/>
        <v>223</v>
      </c>
      <c r="B224" s="173"/>
      <c r="D224" s="296"/>
      <c r="E224" s="331"/>
      <c r="F224" s="189"/>
      <c r="G224" s="195"/>
      <c r="H224" s="173"/>
      <c r="I224" s="267" t="str">
        <f t="shared" si="12"/>
        <v/>
      </c>
      <c r="J224" s="436"/>
      <c r="K224" s="267" t="s">
        <v>0</v>
      </c>
      <c r="L224" s="468"/>
      <c r="M224" s="468"/>
      <c r="N224" s="496"/>
      <c r="O224" s="169"/>
      <c r="P224" s="539"/>
      <c r="Q224" s="564"/>
      <c r="R224" s="586"/>
      <c r="S224" s="607"/>
      <c r="T224" s="296"/>
      <c r="U224" s="169"/>
      <c r="V224" s="173"/>
      <c r="W224" s="267"/>
      <c r="X224" s="673"/>
      <c r="Y224" s="267"/>
      <c r="Z224" s="169"/>
      <c r="AA224" s="351"/>
      <c r="AB224" s="727">
        <f t="shared" si="10"/>
        <v>0</v>
      </c>
      <c r="AC224" s="331"/>
    </row>
    <row r="225" spans="1:29" ht="26.1" customHeight="1">
      <c r="A225" s="221">
        <f t="shared" si="11"/>
        <v>224</v>
      </c>
      <c r="B225" s="173"/>
      <c r="D225" s="296"/>
      <c r="E225" s="331"/>
      <c r="F225" s="189"/>
      <c r="G225" s="195"/>
      <c r="H225" s="173"/>
      <c r="I225" s="267" t="str">
        <f t="shared" si="12"/>
        <v/>
      </c>
      <c r="J225" s="436"/>
      <c r="K225" s="267" t="s">
        <v>0</v>
      </c>
      <c r="L225" s="468"/>
      <c r="M225" s="468"/>
      <c r="N225" s="496"/>
      <c r="O225" s="169"/>
      <c r="P225" s="539"/>
      <c r="Q225" s="564"/>
      <c r="R225" s="586"/>
      <c r="S225" s="607"/>
      <c r="T225" s="296"/>
      <c r="U225" s="169"/>
      <c r="V225" s="173"/>
      <c r="W225" s="267"/>
      <c r="X225" s="673"/>
      <c r="Y225" s="267"/>
      <c r="Z225" s="169"/>
      <c r="AA225" s="351"/>
      <c r="AB225" s="727">
        <f t="shared" si="10"/>
        <v>0</v>
      </c>
      <c r="AC225" s="331"/>
    </row>
    <row r="226" spans="1:29" ht="26.1" customHeight="1">
      <c r="A226" s="169">
        <f t="shared" si="11"/>
        <v>225</v>
      </c>
      <c r="B226" s="173"/>
      <c r="D226" s="296"/>
      <c r="E226" s="331"/>
      <c r="F226" s="189"/>
      <c r="G226" s="195"/>
      <c r="H226" s="173"/>
      <c r="I226" s="267" t="str">
        <f t="shared" si="12"/>
        <v/>
      </c>
      <c r="J226" s="436"/>
      <c r="K226" s="267" t="s">
        <v>0</v>
      </c>
      <c r="L226" s="468"/>
      <c r="M226" s="468"/>
      <c r="N226" s="496"/>
      <c r="O226" s="169"/>
      <c r="P226" s="539"/>
      <c r="Q226" s="564"/>
      <c r="R226" s="586"/>
      <c r="S226" s="607"/>
      <c r="T226" s="296"/>
      <c r="U226" s="169"/>
      <c r="V226" s="173"/>
      <c r="W226" s="267"/>
      <c r="X226" s="673"/>
      <c r="Y226" s="267"/>
      <c r="Z226" s="169"/>
      <c r="AA226" s="351"/>
      <c r="AB226" s="727">
        <f t="shared" si="10"/>
        <v>0</v>
      </c>
      <c r="AC226" s="331"/>
    </row>
    <row r="227" spans="1:29" ht="26.1" customHeight="1">
      <c r="A227" s="221">
        <f t="shared" si="11"/>
        <v>226</v>
      </c>
      <c r="B227" s="173"/>
      <c r="D227" s="296"/>
      <c r="E227" s="331"/>
      <c r="F227" s="189"/>
      <c r="G227" s="195"/>
      <c r="H227" s="173"/>
      <c r="I227" s="267" t="str">
        <f t="shared" si="12"/>
        <v/>
      </c>
      <c r="J227" s="436"/>
      <c r="K227" s="267" t="s">
        <v>0</v>
      </c>
      <c r="L227" s="468"/>
      <c r="M227" s="468"/>
      <c r="N227" s="496"/>
      <c r="O227" s="169"/>
      <c r="P227" s="539"/>
      <c r="Q227" s="564"/>
      <c r="R227" s="586"/>
      <c r="S227" s="607"/>
      <c r="T227" s="296"/>
      <c r="U227" s="169"/>
      <c r="V227" s="173"/>
      <c r="W227" s="267"/>
      <c r="X227" s="673"/>
      <c r="Y227" s="267"/>
      <c r="Z227" s="169"/>
      <c r="AA227" s="351"/>
      <c r="AB227" s="727">
        <f t="shared" si="10"/>
        <v>0</v>
      </c>
      <c r="AC227" s="331"/>
    </row>
    <row r="228" spans="1:29" ht="26.1" customHeight="1">
      <c r="A228" s="169">
        <f t="shared" si="11"/>
        <v>227</v>
      </c>
      <c r="B228" s="173"/>
      <c r="D228" s="296"/>
      <c r="E228" s="331"/>
      <c r="F228" s="189"/>
      <c r="G228" s="195"/>
      <c r="H228" s="173"/>
      <c r="I228" s="267" t="str">
        <f t="shared" si="12"/>
        <v/>
      </c>
      <c r="J228" s="436"/>
      <c r="K228" s="267" t="s">
        <v>0</v>
      </c>
      <c r="L228" s="468"/>
      <c r="M228" s="468"/>
      <c r="N228" s="496"/>
      <c r="O228" s="169"/>
      <c r="P228" s="539"/>
      <c r="Q228" s="564"/>
      <c r="R228" s="586"/>
      <c r="S228" s="607"/>
      <c r="T228" s="296"/>
      <c r="U228" s="169"/>
      <c r="V228" s="173"/>
      <c r="W228" s="267"/>
      <c r="X228" s="673"/>
      <c r="Y228" s="267"/>
      <c r="Z228" s="169"/>
      <c r="AA228" s="351"/>
      <c r="AB228" s="727">
        <f t="shared" si="10"/>
        <v>0</v>
      </c>
      <c r="AC228" s="331"/>
    </row>
    <row r="229" spans="1:29" ht="26.1" customHeight="1">
      <c r="A229" s="221">
        <f t="shared" si="11"/>
        <v>228</v>
      </c>
      <c r="B229" s="173"/>
      <c r="D229" s="296"/>
      <c r="E229" s="331"/>
      <c r="F229" s="189"/>
      <c r="G229" s="195"/>
      <c r="H229" s="173"/>
      <c r="I229" s="267" t="str">
        <f t="shared" si="12"/>
        <v/>
      </c>
      <c r="J229" s="436"/>
      <c r="K229" s="267" t="s">
        <v>0</v>
      </c>
      <c r="L229" s="468"/>
      <c r="M229" s="468"/>
      <c r="N229" s="496"/>
      <c r="O229" s="169"/>
      <c r="P229" s="539"/>
      <c r="Q229" s="564"/>
      <c r="R229" s="586"/>
      <c r="S229" s="607"/>
      <c r="T229" s="296"/>
      <c r="U229" s="169"/>
      <c r="V229" s="173"/>
      <c r="W229" s="267"/>
      <c r="X229" s="673"/>
      <c r="Y229" s="267"/>
      <c r="Z229" s="169"/>
      <c r="AA229" s="351"/>
      <c r="AB229" s="727">
        <f t="shared" si="10"/>
        <v>0</v>
      </c>
      <c r="AC229" s="331"/>
    </row>
    <row r="230" spans="1:29" ht="26.1" customHeight="1">
      <c r="A230" s="233"/>
      <c r="B230" s="263"/>
      <c r="C230" s="202"/>
      <c r="D230" s="328"/>
      <c r="E230" s="366"/>
      <c r="F230" s="393"/>
      <c r="G230" s="417"/>
      <c r="H230" s="263"/>
      <c r="I230" s="202"/>
      <c r="J230" s="462"/>
      <c r="K230" s="202"/>
      <c r="L230" s="495"/>
      <c r="M230" s="512"/>
      <c r="N230" s="512"/>
      <c r="O230" s="205"/>
      <c r="P230" s="561"/>
      <c r="Q230" s="205"/>
      <c r="R230" s="495"/>
      <c r="S230" s="205"/>
      <c r="T230" s="328"/>
      <c r="U230" s="205"/>
      <c r="V230" s="263"/>
      <c r="W230" s="202"/>
      <c r="Y230" s="202"/>
      <c r="Z230" s="204"/>
      <c r="AA230" s="725"/>
      <c r="AB230" s="755"/>
      <c r="AC230" s="366"/>
    </row>
    <row r="231" spans="1:29" ht="26.1" customHeight="1">
      <c r="A231" s="205"/>
      <c r="B231" s="263"/>
      <c r="C231" s="202"/>
      <c r="D231" s="328"/>
      <c r="E231" s="366"/>
      <c r="F231" s="393"/>
      <c r="G231" s="417"/>
      <c r="H231" s="263"/>
      <c r="I231" s="202"/>
      <c r="J231" s="462"/>
      <c r="K231" s="205"/>
      <c r="L231" s="495"/>
      <c r="M231" s="512"/>
      <c r="N231" s="512"/>
      <c r="O231" s="205"/>
      <c r="P231" s="561"/>
      <c r="Q231" s="205"/>
      <c r="R231" s="495"/>
      <c r="S231" s="205"/>
      <c r="T231" s="328"/>
      <c r="U231" s="205"/>
      <c r="V231" s="263"/>
      <c r="W231" s="202"/>
      <c r="Z231" s="204"/>
      <c r="AA231" s="725"/>
      <c r="AB231" s="755"/>
      <c r="AC231" s="366"/>
    </row>
    <row r="232" spans="1:29" ht="26.1" customHeight="1">
      <c r="A232" s="205"/>
      <c r="B232" s="263"/>
      <c r="C232" s="202"/>
      <c r="D232" s="328"/>
      <c r="E232" s="366"/>
      <c r="F232" s="393"/>
      <c r="G232" s="417"/>
      <c r="H232" s="263"/>
      <c r="I232" s="202"/>
      <c r="J232" s="462"/>
      <c r="K232" s="202"/>
      <c r="L232" s="495"/>
      <c r="M232" s="512"/>
      <c r="N232" s="512"/>
      <c r="O232" s="205"/>
      <c r="P232" s="561"/>
      <c r="Q232" s="582"/>
      <c r="R232" s="495"/>
      <c r="S232" s="205"/>
      <c r="T232" s="328"/>
      <c r="U232" s="205"/>
      <c r="V232" s="263"/>
      <c r="W232" s="202"/>
      <c r="Z232" s="204"/>
      <c r="AA232" s="725"/>
      <c r="AB232" s="755"/>
      <c r="AC232" s="366"/>
    </row>
    <row r="233" spans="1:29" ht="26.1" customHeight="1">
      <c r="A233" s="205"/>
      <c r="B233" s="263"/>
      <c r="C233" s="202"/>
      <c r="D233" s="328"/>
      <c r="E233" s="366"/>
      <c r="F233" s="393"/>
      <c r="G233" s="417"/>
      <c r="H233" s="263"/>
      <c r="I233" s="202"/>
      <c r="J233" s="462"/>
      <c r="K233" s="202"/>
      <c r="L233" s="495"/>
      <c r="M233" s="512"/>
      <c r="N233" s="512"/>
      <c r="O233" s="205"/>
      <c r="P233" s="561"/>
      <c r="Q233" s="582"/>
      <c r="R233" s="205"/>
      <c r="S233" s="623"/>
      <c r="T233" s="328"/>
      <c r="U233" s="205"/>
      <c r="V233" s="263"/>
      <c r="W233" s="202"/>
      <c r="Z233" s="204"/>
      <c r="AA233" s="725"/>
      <c r="AB233" s="755"/>
      <c r="AC233" s="366"/>
    </row>
    <row r="234" spans="1:29" ht="26.1" customHeight="1">
      <c r="A234" s="205"/>
      <c r="B234" s="263"/>
      <c r="C234" s="202"/>
      <c r="D234" s="328"/>
      <c r="E234" s="366"/>
      <c r="F234" s="393"/>
      <c r="G234" s="417"/>
      <c r="H234" s="263"/>
      <c r="I234" s="202"/>
      <c r="J234" s="462"/>
      <c r="K234" s="202"/>
      <c r="L234" s="495"/>
      <c r="M234" s="512"/>
      <c r="N234" s="512"/>
      <c r="O234" s="205"/>
      <c r="P234" s="561"/>
      <c r="Q234" s="582"/>
      <c r="R234" s="604"/>
      <c r="S234" s="623"/>
      <c r="T234" s="328"/>
      <c r="U234" s="205"/>
      <c r="V234" s="263"/>
      <c r="W234" s="202"/>
      <c r="Z234" s="204"/>
      <c r="AA234" s="725"/>
      <c r="AB234" s="755"/>
      <c r="AC234" s="366"/>
    </row>
    <row r="235" spans="1:29" ht="26.1" customHeight="1">
      <c r="A235" s="205"/>
      <c r="B235" s="263"/>
      <c r="C235" s="202"/>
      <c r="D235" s="328"/>
      <c r="E235" s="366"/>
      <c r="F235" s="393"/>
      <c r="G235" s="417"/>
      <c r="H235" s="263"/>
      <c r="I235" s="202"/>
      <c r="J235" s="462"/>
      <c r="K235" s="205"/>
      <c r="L235" s="495"/>
      <c r="M235" s="512"/>
      <c r="N235" s="512"/>
      <c r="O235" s="205"/>
      <c r="P235" s="561"/>
      <c r="Q235" s="582"/>
      <c r="R235" s="604"/>
      <c r="S235" s="623"/>
      <c r="T235" s="328"/>
      <c r="U235" s="205"/>
      <c r="V235" s="263"/>
      <c r="W235" s="202"/>
      <c r="Z235" s="204"/>
      <c r="AA235" s="725"/>
      <c r="AB235" s="755"/>
      <c r="AC235" s="366"/>
    </row>
    <row r="236" spans="1:29" ht="26.1" customHeight="1">
      <c r="A236" s="205"/>
      <c r="B236" s="263"/>
      <c r="C236" s="202"/>
      <c r="D236" s="328"/>
      <c r="E236" s="366"/>
      <c r="F236" s="393"/>
      <c r="G236" s="417"/>
      <c r="H236" s="263"/>
      <c r="I236" s="202"/>
      <c r="J236" s="462"/>
      <c r="K236" s="202"/>
      <c r="L236" s="495"/>
      <c r="M236" s="512"/>
      <c r="N236" s="512"/>
      <c r="O236" s="205"/>
      <c r="P236" s="561"/>
      <c r="Q236" s="205"/>
      <c r="R236" s="495"/>
      <c r="S236" s="205"/>
      <c r="T236" s="328">
        <f>SUBTOTAL(9,T2:T235)</f>
        <v>2329497</v>
      </c>
      <c r="U236" s="205"/>
      <c r="V236" s="263"/>
      <c r="W236" s="202"/>
      <c r="Y236" s="202"/>
      <c r="Z236" s="204"/>
      <c r="AA236" s="725"/>
      <c r="AB236" s="755"/>
      <c r="AC236" s="366"/>
    </row>
    <row r="237" spans="1:29" ht="26.1" customHeight="1">
      <c r="A237" s="205"/>
      <c r="B237" s="263"/>
      <c r="C237" s="202"/>
      <c r="D237" s="328"/>
      <c r="E237" s="366"/>
      <c r="F237" s="393"/>
      <c r="G237" s="417"/>
      <c r="H237" s="263"/>
      <c r="I237" s="202"/>
      <c r="J237" s="462"/>
      <c r="K237" s="202"/>
      <c r="L237" s="495"/>
      <c r="M237" s="512"/>
      <c r="N237" s="512"/>
      <c r="O237" s="205"/>
      <c r="P237" s="561"/>
      <c r="Q237" s="205"/>
      <c r="R237" s="495"/>
      <c r="S237" s="205"/>
      <c r="T237" s="328"/>
      <c r="U237" s="205"/>
      <c r="V237" s="263"/>
      <c r="W237" s="202"/>
      <c r="Z237" s="204"/>
      <c r="AA237" s="725"/>
      <c r="AB237" s="755"/>
      <c r="AC237" s="366"/>
    </row>
    <row r="238" spans="1:29" ht="25.5" customHeight="1">
      <c r="A238" s="205"/>
      <c r="B238" s="263"/>
      <c r="C238" s="202"/>
      <c r="D238" s="328"/>
      <c r="E238" s="366"/>
      <c r="F238" s="393"/>
      <c r="G238" s="417"/>
      <c r="H238" s="263"/>
      <c r="I238" s="202"/>
      <c r="J238" s="462"/>
      <c r="K238" s="202"/>
      <c r="L238" s="495"/>
      <c r="M238" s="512"/>
      <c r="N238" s="512"/>
      <c r="O238" s="205"/>
      <c r="P238" s="561"/>
      <c r="Q238" s="205"/>
      <c r="R238" s="495"/>
      <c r="S238" s="205"/>
      <c r="T238" s="328"/>
      <c r="U238" s="205"/>
      <c r="V238" s="263"/>
      <c r="W238" s="202"/>
      <c r="Z238" s="204"/>
      <c r="AA238" s="725"/>
      <c r="AB238" s="755"/>
      <c r="AC238" s="366"/>
    </row>
    <row r="239" spans="1:29" ht="26.1" customHeight="1">
      <c r="A239" s="205"/>
      <c r="B239" s="263"/>
      <c r="C239" s="202"/>
      <c r="D239" s="328"/>
      <c r="E239" s="366"/>
      <c r="F239" s="393"/>
      <c r="G239" s="417"/>
      <c r="H239" s="263"/>
      <c r="I239" s="202"/>
      <c r="J239" s="462"/>
      <c r="K239" s="202"/>
      <c r="L239" s="495"/>
      <c r="M239" s="512"/>
      <c r="N239" s="512"/>
      <c r="O239" s="205"/>
      <c r="P239" s="561"/>
      <c r="Q239" s="205"/>
      <c r="R239" s="495"/>
      <c r="S239" s="205"/>
      <c r="T239" s="328"/>
      <c r="U239" s="205"/>
      <c r="V239" s="263"/>
      <c r="W239" s="202"/>
      <c r="Z239" s="204"/>
      <c r="AA239" s="725"/>
      <c r="AB239" s="755"/>
      <c r="AC239" s="366"/>
    </row>
    <row r="240" spans="1:29" ht="26.1" customHeight="1">
      <c r="A240" s="205"/>
      <c r="B240" s="263"/>
      <c r="C240" s="202"/>
      <c r="D240" s="328"/>
      <c r="E240" s="366"/>
      <c r="F240" s="393"/>
      <c r="G240" s="417"/>
      <c r="H240" s="263"/>
      <c r="I240" s="202"/>
      <c r="J240" s="462"/>
      <c r="K240" s="202"/>
      <c r="L240" s="495"/>
      <c r="M240" s="513"/>
      <c r="N240" s="512"/>
      <c r="O240" s="205"/>
      <c r="P240" s="561"/>
      <c r="Q240" s="205"/>
      <c r="R240" s="495"/>
      <c r="S240" s="205"/>
      <c r="T240" s="328"/>
      <c r="U240" s="205"/>
      <c r="V240" s="263"/>
      <c r="W240" s="202"/>
      <c r="Z240" s="204"/>
      <c r="AA240" s="725"/>
      <c r="AB240" s="755"/>
      <c r="AC240" s="366"/>
    </row>
    <row r="241" spans="1:29" ht="26.1" customHeight="1">
      <c r="A241" s="205"/>
      <c r="B241" s="263"/>
      <c r="C241" s="202"/>
      <c r="D241" s="328"/>
      <c r="E241" s="366"/>
      <c r="F241" s="393"/>
      <c r="G241" s="417"/>
      <c r="H241" s="263"/>
      <c r="I241" s="202"/>
      <c r="J241" s="462"/>
      <c r="K241" s="202"/>
      <c r="L241" s="495"/>
      <c r="M241" s="512"/>
      <c r="N241" s="512"/>
      <c r="O241" s="205"/>
      <c r="P241" s="561"/>
      <c r="Q241" s="205"/>
      <c r="R241" s="495"/>
      <c r="S241" s="205"/>
      <c r="T241" s="328"/>
      <c r="U241" s="205"/>
      <c r="V241" s="263"/>
      <c r="W241" s="202"/>
      <c r="Z241" s="204"/>
      <c r="AA241" s="725"/>
      <c r="AB241" s="755"/>
      <c r="AC241" s="366"/>
    </row>
    <row r="242" spans="1:29" ht="26.1" customHeight="1">
      <c r="A242" s="205"/>
      <c r="B242" s="263"/>
      <c r="C242" s="202"/>
      <c r="D242" s="328"/>
      <c r="E242" s="366"/>
      <c r="F242" s="393"/>
      <c r="G242" s="417"/>
      <c r="H242" s="263"/>
      <c r="I242" s="202"/>
      <c r="J242" s="462"/>
      <c r="K242" s="202"/>
      <c r="L242" s="495"/>
      <c r="M242" s="512"/>
      <c r="N242" s="512"/>
      <c r="O242" s="205"/>
      <c r="P242" s="561"/>
      <c r="Q242" s="582"/>
      <c r="R242" s="495"/>
      <c r="S242" s="205"/>
      <c r="T242" s="328"/>
      <c r="U242" s="205"/>
      <c r="V242" s="263"/>
      <c r="W242" s="202"/>
      <c r="Z242" s="204"/>
      <c r="AA242" s="725"/>
      <c r="AB242" s="755"/>
      <c r="AC242" s="366"/>
    </row>
    <row r="243" spans="1:29" ht="26.1" customHeight="1">
      <c r="A243" s="205"/>
      <c r="B243" s="263"/>
      <c r="C243" s="202"/>
      <c r="D243" s="328"/>
      <c r="E243" s="366"/>
      <c r="F243" s="393"/>
      <c r="G243" s="417"/>
      <c r="H243" s="263"/>
      <c r="I243" s="202"/>
      <c r="J243" s="462"/>
      <c r="K243" s="202"/>
      <c r="L243" s="495"/>
      <c r="M243" s="512"/>
      <c r="N243" s="512"/>
      <c r="O243" s="205"/>
      <c r="P243" s="561"/>
      <c r="Q243" s="582"/>
      <c r="R243" s="205"/>
      <c r="S243" s="623"/>
      <c r="T243" s="328"/>
      <c r="U243" s="205"/>
      <c r="V243" s="263"/>
      <c r="W243" s="202"/>
      <c r="Z243" s="204"/>
      <c r="AA243" s="725"/>
      <c r="AB243" s="755"/>
      <c r="AC243" s="366"/>
    </row>
    <row r="244" spans="1:29" ht="26.1" customHeight="1">
      <c r="A244" s="205"/>
      <c r="B244" s="263"/>
      <c r="C244" s="202"/>
      <c r="D244" s="328"/>
      <c r="E244" s="366"/>
      <c r="F244" s="393"/>
      <c r="G244" s="417"/>
      <c r="H244" s="263"/>
      <c r="I244" s="202"/>
      <c r="J244" s="462"/>
      <c r="K244" s="202"/>
      <c r="L244" s="495"/>
      <c r="M244" s="512"/>
      <c r="N244" s="512"/>
      <c r="O244" s="205"/>
      <c r="P244" s="561"/>
      <c r="Q244" s="582"/>
      <c r="R244" s="604"/>
      <c r="S244" s="623"/>
      <c r="T244" s="328"/>
      <c r="U244" s="205"/>
      <c r="V244" s="263"/>
      <c r="W244" s="202"/>
      <c r="Z244" s="204"/>
      <c r="AA244" s="725"/>
      <c r="AB244" s="755"/>
      <c r="AC244" s="366"/>
    </row>
    <row r="245" spans="1:29" ht="26.1" customHeight="1">
      <c r="A245" s="205"/>
      <c r="B245" s="263"/>
      <c r="C245" s="202"/>
      <c r="D245" s="328"/>
      <c r="E245" s="366"/>
      <c r="F245" s="393"/>
      <c r="G245" s="417"/>
      <c r="H245" s="263"/>
      <c r="I245" s="202"/>
      <c r="J245" s="462"/>
      <c r="K245" s="202"/>
      <c r="L245" s="495"/>
      <c r="M245" s="513"/>
      <c r="N245" s="512"/>
      <c r="O245" s="205"/>
      <c r="P245" s="561"/>
      <c r="Q245" s="582"/>
      <c r="R245" s="604"/>
      <c r="S245" s="623"/>
      <c r="T245" s="328"/>
      <c r="U245" s="205"/>
      <c r="V245" s="263"/>
      <c r="W245" s="202"/>
      <c r="Z245" s="204"/>
      <c r="AA245" s="725"/>
      <c r="AB245" s="755"/>
      <c r="AC245" s="366"/>
    </row>
    <row r="246" spans="1:29" ht="26.1" customHeight="1">
      <c r="A246" s="205"/>
      <c r="B246" s="263"/>
      <c r="C246" s="202"/>
      <c r="D246" s="328"/>
      <c r="E246" s="366"/>
      <c r="F246" s="393"/>
      <c r="G246" s="417"/>
      <c r="H246" s="263"/>
      <c r="I246" s="202"/>
      <c r="J246" s="462"/>
      <c r="K246" s="202"/>
      <c r="L246" s="495"/>
      <c r="M246" s="512"/>
      <c r="N246" s="512"/>
      <c r="O246" s="205"/>
      <c r="P246" s="561"/>
      <c r="Q246" s="582"/>
      <c r="R246" s="205"/>
      <c r="S246" s="623"/>
      <c r="T246" s="328"/>
      <c r="U246" s="205"/>
      <c r="V246" s="263"/>
      <c r="W246" s="202"/>
      <c r="Z246" s="204"/>
      <c r="AA246" s="725"/>
      <c r="AB246" s="755"/>
      <c r="AC246" s="366"/>
    </row>
    <row r="247" spans="1:29" ht="26.1" customHeight="1">
      <c r="A247" s="205"/>
      <c r="B247" s="263"/>
      <c r="C247" s="202"/>
      <c r="D247" s="328"/>
      <c r="E247" s="366"/>
      <c r="F247" s="393"/>
      <c r="G247" s="417"/>
      <c r="H247" s="263"/>
      <c r="I247" s="202"/>
      <c r="J247" s="462"/>
      <c r="K247" s="202"/>
      <c r="L247" s="495"/>
      <c r="M247" s="512"/>
      <c r="N247" s="512"/>
      <c r="O247" s="205"/>
      <c r="P247" s="561"/>
      <c r="Q247" s="582"/>
      <c r="R247" s="604"/>
      <c r="S247" s="623"/>
      <c r="T247" s="328"/>
      <c r="U247" s="205"/>
      <c r="V247" s="263"/>
      <c r="W247" s="202"/>
      <c r="Z247" s="204"/>
      <c r="AA247" s="725"/>
      <c r="AB247" s="755"/>
      <c r="AC247" s="366"/>
    </row>
    <row r="248" spans="1:29" ht="26.1" customHeight="1">
      <c r="A248" s="205"/>
      <c r="B248" s="263"/>
      <c r="C248" s="202"/>
      <c r="D248" s="328"/>
      <c r="E248" s="366"/>
      <c r="F248" s="393"/>
      <c r="G248" s="417"/>
      <c r="H248" s="263"/>
      <c r="I248" s="202"/>
      <c r="J248" s="462"/>
      <c r="K248" s="202"/>
      <c r="L248" s="495"/>
      <c r="M248" s="513"/>
      <c r="N248" s="512"/>
      <c r="O248" s="205"/>
      <c r="P248" s="561"/>
      <c r="Q248" s="582"/>
      <c r="R248" s="604"/>
      <c r="S248" s="623"/>
      <c r="T248" s="328"/>
      <c r="U248" s="205"/>
      <c r="V248" s="263"/>
      <c r="W248" s="202"/>
      <c r="Z248" s="204"/>
      <c r="AA248" s="725"/>
      <c r="AB248" s="755"/>
      <c r="AC248" s="366"/>
    </row>
    <row r="249" spans="1:29" ht="26.1" customHeight="1">
      <c r="A249" s="205"/>
      <c r="B249" s="263"/>
      <c r="C249" s="202"/>
      <c r="D249" s="328"/>
      <c r="E249" s="366"/>
      <c r="F249" s="393"/>
      <c r="G249" s="417"/>
      <c r="H249" s="263"/>
      <c r="I249" s="202"/>
      <c r="J249" s="462"/>
      <c r="K249" s="202"/>
      <c r="L249" s="495"/>
      <c r="M249" s="513"/>
      <c r="N249" s="512"/>
      <c r="O249" s="205"/>
      <c r="P249" s="561"/>
      <c r="Q249" s="582"/>
      <c r="R249" s="205"/>
      <c r="S249" s="623"/>
      <c r="T249" s="328"/>
      <c r="U249" s="205"/>
      <c r="V249" s="263"/>
      <c r="W249" s="202"/>
      <c r="Z249" s="204"/>
      <c r="AA249" s="725"/>
      <c r="AB249" s="755"/>
      <c r="AC249" s="366"/>
    </row>
    <row r="250" spans="1:29" ht="26.1" customHeight="1">
      <c r="A250" s="205"/>
      <c r="B250" s="263"/>
      <c r="C250" s="202"/>
      <c r="D250" s="328"/>
      <c r="E250" s="366"/>
      <c r="F250" s="393"/>
      <c r="G250" s="417"/>
      <c r="H250" s="263"/>
      <c r="I250" s="202"/>
      <c r="J250" s="462"/>
      <c r="K250" s="202"/>
      <c r="L250" s="495"/>
      <c r="M250" s="512"/>
      <c r="N250" s="512"/>
      <c r="O250" s="205"/>
      <c r="P250" s="561"/>
      <c r="Q250" s="582"/>
      <c r="R250" s="604"/>
      <c r="S250" s="623"/>
      <c r="T250" s="328"/>
      <c r="U250" s="205"/>
      <c r="V250" s="263"/>
      <c r="W250" s="202"/>
      <c r="Z250" s="204"/>
      <c r="AA250" s="725"/>
      <c r="AB250" s="755"/>
      <c r="AC250" s="366"/>
    </row>
    <row r="251" spans="1:29" ht="26.1" customHeight="1">
      <c r="A251" s="205"/>
      <c r="B251" s="263"/>
      <c r="C251" s="202"/>
      <c r="D251" s="328"/>
      <c r="E251" s="366"/>
      <c r="F251" s="393"/>
      <c r="G251" s="417"/>
      <c r="H251" s="263"/>
      <c r="I251" s="202"/>
      <c r="J251" s="462"/>
      <c r="K251" s="202"/>
      <c r="L251" s="495"/>
      <c r="M251" s="512"/>
      <c r="N251" s="512"/>
      <c r="O251" s="205"/>
      <c r="P251" s="561"/>
      <c r="Q251" s="582"/>
      <c r="R251" s="604"/>
      <c r="S251" s="623"/>
      <c r="T251" s="328"/>
      <c r="U251" s="205"/>
      <c r="V251" s="263"/>
      <c r="W251" s="202"/>
      <c r="Z251" s="204"/>
      <c r="AA251" s="725"/>
      <c r="AB251" s="755"/>
      <c r="AC251" s="366"/>
    </row>
    <row r="252" spans="1:29" ht="26.1" customHeight="1">
      <c r="A252" s="205"/>
      <c r="B252" s="263"/>
      <c r="C252" s="202"/>
      <c r="D252" s="328"/>
      <c r="E252" s="366"/>
      <c r="F252" s="394"/>
      <c r="G252" s="418"/>
      <c r="H252" s="263"/>
      <c r="I252" s="202"/>
      <c r="J252" s="462"/>
      <c r="K252" s="205"/>
      <c r="L252" s="495"/>
      <c r="M252" s="512"/>
      <c r="N252" s="512"/>
      <c r="O252" s="205"/>
      <c r="P252" s="561"/>
      <c r="Q252" s="582"/>
      <c r="R252" s="605"/>
      <c r="S252" s="623"/>
      <c r="T252" s="328"/>
      <c r="U252" s="205"/>
      <c r="V252" s="263"/>
      <c r="W252" s="202"/>
      <c r="Z252" s="204"/>
      <c r="AA252" s="725"/>
      <c r="AB252" s="755"/>
      <c r="AC252" s="366"/>
    </row>
    <row r="253" spans="1:29" ht="26.1" customHeight="1">
      <c r="A253" s="205"/>
      <c r="B253" s="263"/>
      <c r="C253" s="202"/>
      <c r="D253" s="328"/>
      <c r="E253" s="366"/>
      <c r="F253" s="393"/>
      <c r="G253" s="417"/>
      <c r="H253" s="263"/>
      <c r="I253" s="202"/>
      <c r="J253" s="462"/>
      <c r="K253" s="202"/>
      <c r="L253" s="495"/>
      <c r="M253" s="512"/>
      <c r="N253" s="512"/>
      <c r="O253" s="205"/>
      <c r="P253" s="561"/>
      <c r="Q253" s="582"/>
      <c r="R253" s="604"/>
      <c r="S253" s="623"/>
      <c r="T253" s="328"/>
      <c r="U253" s="205"/>
      <c r="V253" s="263"/>
      <c r="W253" s="202"/>
      <c r="Z253" s="204"/>
      <c r="AA253" s="725"/>
      <c r="AB253" s="755"/>
      <c r="AC253" s="366"/>
    </row>
    <row r="254" spans="1:29" ht="26.1" customHeight="1">
      <c r="A254" s="205"/>
      <c r="B254" s="263"/>
      <c r="C254" s="202"/>
      <c r="D254" s="328"/>
      <c r="E254" s="366"/>
      <c r="F254" s="393"/>
      <c r="G254" s="417"/>
      <c r="H254" s="263"/>
      <c r="I254" s="202"/>
      <c r="J254" s="462"/>
      <c r="K254" s="205"/>
      <c r="L254" s="495"/>
      <c r="M254" s="495"/>
      <c r="N254" s="512"/>
      <c r="O254" s="205"/>
      <c r="P254" s="561"/>
      <c r="Q254" s="205"/>
      <c r="R254" s="495"/>
      <c r="S254" s="205"/>
      <c r="T254" s="328"/>
      <c r="U254" s="205"/>
      <c r="V254" s="263"/>
      <c r="W254" s="202"/>
      <c r="Y254" s="202"/>
      <c r="Z254" s="205"/>
      <c r="AA254" s="725"/>
      <c r="AB254" s="755"/>
      <c r="AC254" s="366"/>
    </row>
    <row r="255" spans="1:29" ht="26.1" customHeight="1">
      <c r="A255" s="205"/>
      <c r="B255" s="263"/>
      <c r="C255" s="202"/>
      <c r="D255" s="328"/>
      <c r="E255" s="366"/>
      <c r="F255" s="393"/>
      <c r="G255" s="417"/>
      <c r="H255" s="263"/>
      <c r="I255" s="202"/>
      <c r="J255" s="462"/>
      <c r="K255" s="202"/>
      <c r="L255" s="495"/>
      <c r="M255" s="495"/>
      <c r="N255" s="512"/>
      <c r="O255" s="205"/>
      <c r="P255" s="561"/>
      <c r="Q255" s="205"/>
      <c r="R255" s="495"/>
      <c r="S255" s="205"/>
      <c r="T255" s="328"/>
      <c r="U255" s="205"/>
      <c r="V255" s="263"/>
      <c r="W255" s="202"/>
      <c r="Z255" s="205"/>
      <c r="AA255" s="725"/>
      <c r="AB255" s="755"/>
      <c r="AC255" s="366"/>
    </row>
    <row r="256" spans="1:29" ht="26.1" customHeight="1">
      <c r="A256" s="205"/>
      <c r="B256" s="263"/>
      <c r="C256" s="202"/>
      <c r="D256" s="328"/>
      <c r="E256" s="366"/>
      <c r="F256" s="393"/>
      <c r="G256" s="417"/>
      <c r="H256" s="263"/>
      <c r="I256" s="202"/>
      <c r="J256" s="462"/>
      <c r="K256" s="202"/>
      <c r="L256" s="495"/>
      <c r="M256" s="495"/>
      <c r="N256" s="512"/>
      <c r="O256" s="205"/>
      <c r="P256" s="561"/>
      <c r="Q256" s="205"/>
      <c r="R256" s="495"/>
      <c r="S256" s="205"/>
      <c r="T256" s="328"/>
      <c r="U256" s="205"/>
      <c r="V256" s="263"/>
      <c r="W256" s="202"/>
      <c r="Z256" s="205"/>
      <c r="AA256" s="725"/>
      <c r="AB256" s="755"/>
      <c r="AC256" s="366"/>
    </row>
    <row r="257" spans="1:32" ht="26.1" customHeight="1">
      <c r="A257" s="205"/>
      <c r="B257" s="263"/>
      <c r="C257" s="202"/>
      <c r="D257" s="328"/>
      <c r="E257" s="366"/>
      <c r="F257" s="393"/>
      <c r="G257" s="417"/>
      <c r="H257" s="263"/>
      <c r="I257" s="202"/>
      <c r="J257" s="462"/>
      <c r="K257" s="202"/>
      <c r="L257" s="495"/>
      <c r="M257" s="495"/>
      <c r="N257" s="512"/>
      <c r="O257" s="205"/>
      <c r="P257" s="561"/>
      <c r="Q257" s="205"/>
      <c r="R257" s="495"/>
      <c r="S257" s="205"/>
      <c r="T257" s="328"/>
      <c r="U257" s="205"/>
      <c r="V257" s="263"/>
      <c r="W257" s="202"/>
      <c r="Z257" s="205"/>
      <c r="AA257" s="725"/>
      <c r="AB257" s="755"/>
      <c r="AC257" s="366"/>
    </row>
    <row r="258" spans="1:32" ht="26.1" customHeight="1">
      <c r="A258" s="205"/>
      <c r="B258" s="263"/>
      <c r="C258" s="202"/>
      <c r="D258" s="328"/>
      <c r="E258" s="366"/>
      <c r="F258" s="393"/>
      <c r="G258" s="417"/>
      <c r="H258" s="263"/>
      <c r="I258" s="202"/>
      <c r="J258" s="462"/>
      <c r="K258" s="202"/>
      <c r="L258" s="495"/>
      <c r="M258" s="495"/>
      <c r="N258" s="512"/>
      <c r="O258" s="205"/>
      <c r="P258" s="561"/>
      <c r="Q258" s="205"/>
      <c r="R258" s="495"/>
      <c r="S258" s="205"/>
      <c r="T258" s="328"/>
      <c r="U258" s="205"/>
      <c r="V258" s="263"/>
      <c r="W258" s="202"/>
      <c r="Z258" s="205"/>
      <c r="AA258" s="725"/>
      <c r="AB258" s="755"/>
      <c r="AC258" s="366"/>
    </row>
    <row r="259" spans="1:32" ht="26.1" customHeight="1">
      <c r="A259" s="205"/>
      <c r="B259" s="263"/>
      <c r="C259" s="202"/>
      <c r="D259" s="328"/>
      <c r="E259" s="366"/>
      <c r="F259" s="393"/>
      <c r="G259" s="417"/>
      <c r="H259" s="263"/>
      <c r="I259" s="202"/>
      <c r="J259" s="462"/>
      <c r="K259" s="202"/>
      <c r="L259" s="495"/>
      <c r="M259" s="495"/>
      <c r="N259" s="512"/>
      <c r="O259" s="205"/>
      <c r="P259" s="561"/>
      <c r="Q259" s="205"/>
      <c r="R259" s="495"/>
      <c r="S259" s="205"/>
      <c r="T259" s="328"/>
      <c r="U259" s="205"/>
      <c r="V259" s="263"/>
      <c r="W259" s="202"/>
      <c r="Z259" s="205"/>
      <c r="AA259" s="725"/>
      <c r="AB259" s="755"/>
      <c r="AC259" s="366"/>
    </row>
    <row r="260" spans="1:32" ht="26.1" customHeight="1">
      <c r="A260" s="205"/>
      <c r="B260" s="263"/>
      <c r="C260" s="202"/>
      <c r="D260" s="328"/>
      <c r="E260" s="366"/>
      <c r="F260" s="393"/>
      <c r="G260" s="417"/>
      <c r="H260" s="263"/>
      <c r="I260" s="202"/>
      <c r="J260" s="462"/>
      <c r="K260" s="202"/>
      <c r="L260" s="495"/>
      <c r="M260" s="495"/>
      <c r="N260" s="512"/>
      <c r="O260" s="205"/>
      <c r="P260" s="561"/>
      <c r="Q260" s="205"/>
      <c r="R260" s="495"/>
      <c r="S260" s="205"/>
      <c r="T260" s="328"/>
      <c r="U260" s="205"/>
      <c r="V260" s="263"/>
      <c r="W260" s="202"/>
      <c r="Z260" s="205"/>
      <c r="AA260" s="725"/>
      <c r="AB260" s="755"/>
      <c r="AC260" s="366"/>
    </row>
    <row r="261" spans="1:32" ht="26.1" customHeight="1">
      <c r="A261" s="205"/>
      <c r="B261" s="263"/>
      <c r="C261" s="202"/>
      <c r="D261" s="328"/>
      <c r="E261" s="366"/>
      <c r="F261" s="393"/>
      <c r="G261" s="417"/>
      <c r="H261" s="263"/>
      <c r="I261" s="202"/>
      <c r="J261" s="462"/>
      <c r="K261" s="202"/>
      <c r="L261" s="495"/>
      <c r="M261" s="495"/>
      <c r="N261" s="512"/>
      <c r="O261" s="205"/>
      <c r="P261" s="561"/>
      <c r="Q261" s="205"/>
      <c r="R261" s="495"/>
      <c r="S261" s="205"/>
      <c r="T261" s="328"/>
      <c r="U261" s="205"/>
      <c r="V261" s="263"/>
      <c r="W261" s="202"/>
      <c r="Z261" s="205"/>
      <c r="AA261" s="725"/>
      <c r="AB261" s="755"/>
      <c r="AC261" s="366"/>
      <c r="AF261" s="495"/>
    </row>
    <row r="262" spans="1:32" ht="26.1" customHeight="1">
      <c r="A262" s="205"/>
      <c r="B262" s="263"/>
      <c r="C262" s="202"/>
      <c r="D262" s="328"/>
      <c r="E262" s="366"/>
      <c r="F262" s="393"/>
      <c r="G262" s="417"/>
      <c r="H262" s="263"/>
      <c r="I262" s="202"/>
      <c r="J262" s="462"/>
      <c r="K262" s="202"/>
      <c r="L262" s="495"/>
      <c r="M262" s="495"/>
      <c r="N262" s="512"/>
      <c r="O262" s="205"/>
      <c r="P262" s="561"/>
      <c r="Q262" s="205"/>
      <c r="R262" s="495"/>
      <c r="S262" s="205"/>
      <c r="T262" s="328"/>
      <c r="U262" s="205"/>
      <c r="V262" s="263"/>
      <c r="W262" s="202"/>
      <c r="Z262" s="205"/>
      <c r="AA262" s="725"/>
      <c r="AB262" s="755"/>
      <c r="AC262" s="366"/>
      <c r="AF262" s="495"/>
    </row>
    <row r="263" spans="1:32" ht="26.1" customHeight="1">
      <c r="A263" s="205"/>
      <c r="B263" s="263"/>
      <c r="C263" s="202"/>
      <c r="D263" s="328"/>
      <c r="E263" s="366"/>
      <c r="F263" s="393"/>
      <c r="G263" s="417"/>
      <c r="H263" s="263"/>
      <c r="I263" s="202"/>
      <c r="J263" s="462"/>
      <c r="K263" s="202"/>
      <c r="L263" s="495"/>
      <c r="M263" s="495"/>
      <c r="N263" s="512"/>
      <c r="O263" s="205"/>
      <c r="P263" s="561"/>
      <c r="Q263" s="205"/>
      <c r="R263" s="495"/>
      <c r="S263" s="205"/>
      <c r="T263" s="328"/>
      <c r="U263" s="205"/>
      <c r="V263" s="263"/>
      <c r="W263" s="202"/>
      <c r="Z263" s="205"/>
      <c r="AA263" s="725"/>
      <c r="AB263" s="755"/>
      <c r="AC263" s="366"/>
      <c r="AE263" s="495"/>
    </row>
    <row r="264" spans="1:32" ht="26.1" customHeight="1">
      <c r="A264" s="205"/>
      <c r="B264" s="263"/>
      <c r="C264" s="202"/>
      <c r="D264" s="328"/>
      <c r="E264" s="366"/>
      <c r="F264" s="393"/>
      <c r="G264" s="417"/>
      <c r="H264" s="263"/>
      <c r="I264" s="202"/>
      <c r="J264" s="462"/>
      <c r="K264" s="205"/>
      <c r="L264" s="495"/>
      <c r="M264" s="495"/>
      <c r="N264" s="512"/>
      <c r="O264" s="205"/>
      <c r="P264" s="561"/>
      <c r="Q264" s="205"/>
      <c r="R264" s="495"/>
      <c r="S264" s="205"/>
      <c r="T264" s="328"/>
      <c r="U264" s="205"/>
      <c r="V264" s="263"/>
      <c r="W264" s="202"/>
      <c r="Z264" s="205"/>
      <c r="AA264" s="725"/>
      <c r="AB264" s="755"/>
      <c r="AC264" s="366"/>
      <c r="AE264" s="495"/>
    </row>
    <row r="265" spans="1:32" s="161" customFormat="1" ht="26.1" customHeight="1">
      <c r="A265" s="205"/>
      <c r="B265" s="263"/>
      <c r="C265" s="202"/>
      <c r="D265" s="328"/>
      <c r="E265" s="366"/>
      <c r="F265" s="393"/>
      <c r="G265" s="417"/>
      <c r="H265" s="263"/>
      <c r="I265" s="202"/>
      <c r="J265" s="462"/>
      <c r="K265" s="202"/>
      <c r="L265" s="495"/>
      <c r="M265" s="495"/>
      <c r="N265" s="512"/>
      <c r="O265" s="205"/>
      <c r="P265" s="561"/>
      <c r="Q265" s="205"/>
      <c r="R265" s="495"/>
      <c r="S265" s="205"/>
      <c r="T265" s="328"/>
      <c r="U265" s="205"/>
      <c r="V265" s="263"/>
      <c r="W265" s="202"/>
      <c r="X265" s="694"/>
      <c r="Y265" s="202"/>
      <c r="AA265" s="725"/>
      <c r="AB265" s="755"/>
      <c r="AC265" s="366"/>
      <c r="AE265" s="206"/>
      <c r="AF265" s="206"/>
    </row>
    <row r="266" spans="1:32" ht="26.1" customHeight="1">
      <c r="A266" s="205"/>
      <c r="B266" s="263"/>
      <c r="C266" s="202"/>
      <c r="D266" s="328"/>
      <c r="E266" s="366"/>
      <c r="F266" s="393"/>
      <c r="G266" s="417"/>
      <c r="H266" s="263"/>
      <c r="I266" s="202"/>
      <c r="J266" s="462"/>
      <c r="K266" s="202"/>
      <c r="L266" s="495"/>
      <c r="M266" s="495"/>
      <c r="N266" s="512"/>
      <c r="O266" s="205"/>
      <c r="P266" s="561"/>
      <c r="Q266" s="205"/>
      <c r="R266" s="495"/>
      <c r="S266" s="205"/>
      <c r="T266" s="328"/>
      <c r="U266" s="205"/>
      <c r="V266" s="263"/>
      <c r="W266" s="202"/>
      <c r="X266" s="201"/>
      <c r="Z266" s="205"/>
      <c r="AA266" s="725"/>
      <c r="AB266" s="755"/>
      <c r="AC266" s="366"/>
    </row>
    <row r="267" spans="1:32" ht="26.1" customHeight="1">
      <c r="A267" s="205"/>
      <c r="B267" s="263"/>
      <c r="C267" s="202"/>
      <c r="D267" s="328"/>
      <c r="E267" s="366"/>
      <c r="F267" s="393"/>
      <c r="G267" s="417"/>
      <c r="H267" s="263"/>
      <c r="I267" s="202"/>
      <c r="J267" s="462"/>
      <c r="K267" s="205"/>
      <c r="L267" s="495"/>
      <c r="M267" s="495"/>
      <c r="N267" s="512"/>
      <c r="O267" s="205"/>
      <c r="P267" s="561"/>
      <c r="Q267" s="205"/>
      <c r="R267" s="495"/>
      <c r="S267" s="205"/>
      <c r="T267" s="328"/>
      <c r="U267" s="205"/>
      <c r="V267" s="263"/>
      <c r="W267" s="202"/>
      <c r="Z267" s="205"/>
      <c r="AA267" s="725"/>
      <c r="AB267" s="755"/>
      <c r="AC267" s="205"/>
    </row>
    <row r="268" spans="1:32" ht="26.1" customHeight="1">
      <c r="A268" s="205"/>
      <c r="B268" s="263"/>
      <c r="C268" s="202"/>
      <c r="D268" s="328"/>
      <c r="E268" s="366"/>
      <c r="F268" s="393"/>
      <c r="G268" s="417"/>
      <c r="H268" s="263"/>
      <c r="I268" s="202"/>
      <c r="J268" s="462"/>
      <c r="K268" s="205"/>
      <c r="L268" s="495"/>
      <c r="M268" s="495"/>
      <c r="N268" s="512"/>
      <c r="O268" s="205"/>
      <c r="P268" s="561"/>
      <c r="Q268" s="205"/>
      <c r="R268" s="495"/>
      <c r="S268" s="205"/>
      <c r="T268" s="328"/>
      <c r="U268" s="205"/>
      <c r="V268" s="263"/>
      <c r="W268" s="202"/>
      <c r="Z268" s="205"/>
      <c r="AA268" s="725"/>
      <c r="AB268" s="755"/>
      <c r="AC268" s="205"/>
    </row>
    <row r="269" spans="1:32" ht="26.1" customHeight="1">
      <c r="A269" s="205"/>
      <c r="B269" s="263"/>
      <c r="C269" s="202"/>
      <c r="D269" s="328"/>
      <c r="E269" s="366"/>
      <c r="F269" s="393"/>
      <c r="G269" s="417"/>
      <c r="H269" s="263"/>
      <c r="I269" s="202"/>
      <c r="J269" s="462"/>
      <c r="K269" s="205"/>
      <c r="L269" s="495"/>
      <c r="M269" s="495"/>
      <c r="N269" s="512"/>
      <c r="O269" s="205"/>
      <c r="P269" s="561"/>
      <c r="Q269" s="205"/>
      <c r="R269" s="495"/>
      <c r="S269" s="205"/>
      <c r="T269" s="328"/>
      <c r="U269" s="205"/>
      <c r="V269" s="263"/>
      <c r="W269" s="202"/>
      <c r="Z269" s="205"/>
      <c r="AA269" s="725"/>
      <c r="AB269" s="755"/>
      <c r="AC269" s="205"/>
    </row>
    <row r="270" spans="1:32" ht="26.1" customHeight="1">
      <c r="A270" s="205"/>
      <c r="B270" s="263"/>
      <c r="C270" s="202"/>
      <c r="D270" s="328"/>
      <c r="E270" s="366"/>
      <c r="F270" s="393"/>
      <c r="G270" s="417"/>
      <c r="H270" s="263"/>
      <c r="I270" s="202"/>
      <c r="J270" s="462"/>
      <c r="K270" s="205"/>
      <c r="L270" s="495"/>
      <c r="M270" s="495"/>
      <c r="N270" s="512"/>
      <c r="O270" s="205"/>
      <c r="P270" s="561"/>
      <c r="Q270" s="205"/>
      <c r="R270" s="495"/>
      <c r="S270" s="205"/>
      <c r="T270" s="328"/>
      <c r="U270" s="205"/>
      <c r="V270" s="263"/>
      <c r="W270" s="202"/>
      <c r="Z270" s="205"/>
      <c r="AA270" s="725"/>
      <c r="AB270" s="755"/>
      <c r="AC270" s="205"/>
    </row>
    <row r="271" spans="1:32" s="205" customFormat="1" ht="26.1" customHeight="1">
      <c r="B271" s="263"/>
      <c r="C271" s="202"/>
      <c r="D271" s="328"/>
      <c r="E271" s="366"/>
      <c r="F271" s="393"/>
      <c r="G271" s="417"/>
      <c r="H271" s="263"/>
      <c r="I271" s="202"/>
      <c r="J271" s="462"/>
      <c r="L271" s="495"/>
      <c r="M271" s="495"/>
      <c r="N271" s="512"/>
      <c r="P271" s="561"/>
      <c r="R271" s="495"/>
      <c r="T271" s="328"/>
      <c r="V271" s="263"/>
      <c r="W271" s="202"/>
      <c r="X271" s="694"/>
      <c r="Y271" s="202"/>
      <c r="AA271" s="725"/>
      <c r="AB271" s="755"/>
      <c r="AE271" s="495"/>
      <c r="AF271" s="495"/>
    </row>
    <row r="272" spans="1:32" s="205" customFormat="1" ht="26.1" customHeight="1">
      <c r="B272" s="263"/>
      <c r="C272" s="202"/>
      <c r="D272" s="328"/>
      <c r="E272" s="366"/>
      <c r="F272" s="393"/>
      <c r="G272" s="417"/>
      <c r="H272" s="263"/>
      <c r="I272" s="202"/>
      <c r="J272" s="462"/>
      <c r="L272" s="495"/>
      <c r="M272" s="495"/>
      <c r="N272" s="512"/>
      <c r="P272" s="561"/>
      <c r="R272" s="495"/>
      <c r="T272" s="328"/>
      <c r="V272" s="263"/>
      <c r="W272" s="202"/>
      <c r="X272" s="694"/>
      <c r="Y272" s="202"/>
      <c r="AA272" s="725"/>
      <c r="AB272" s="755"/>
      <c r="AE272" s="495"/>
      <c r="AF272" s="495"/>
    </row>
    <row r="273" spans="1:32" ht="26.1" customHeight="1">
      <c r="A273" s="205"/>
      <c r="B273" s="263"/>
      <c r="C273" s="202"/>
      <c r="D273" s="328"/>
      <c r="E273" s="366"/>
      <c r="F273" s="393"/>
      <c r="G273" s="417"/>
      <c r="H273" s="263"/>
      <c r="I273" s="202"/>
      <c r="J273" s="462"/>
      <c r="K273" s="205"/>
      <c r="L273" s="495"/>
      <c r="M273" s="495"/>
      <c r="N273" s="512"/>
      <c r="O273" s="205"/>
      <c r="P273" s="561"/>
      <c r="Q273" s="205"/>
      <c r="R273" s="495"/>
      <c r="S273" s="205"/>
      <c r="T273" s="328"/>
      <c r="U273" s="205"/>
      <c r="V273" s="263"/>
      <c r="W273" s="202"/>
      <c r="Z273" s="205"/>
      <c r="AA273" s="725"/>
      <c r="AB273" s="755"/>
      <c r="AC273" s="366"/>
    </row>
    <row r="274" spans="1:32" ht="26.1" customHeight="1">
      <c r="A274" s="205"/>
      <c r="B274" s="263"/>
      <c r="C274" s="202"/>
      <c r="D274" s="328"/>
      <c r="E274" s="366"/>
      <c r="F274" s="393"/>
      <c r="G274" s="417"/>
      <c r="H274" s="263"/>
      <c r="I274" s="202"/>
      <c r="J274" s="462"/>
      <c r="K274" s="205"/>
      <c r="L274" s="495"/>
      <c r="M274" s="495"/>
      <c r="N274" s="512"/>
      <c r="O274" s="205"/>
      <c r="P274" s="561"/>
      <c r="Q274" s="205"/>
      <c r="R274" s="495"/>
      <c r="S274" s="205"/>
      <c r="T274" s="328"/>
      <c r="U274" s="205"/>
      <c r="V274" s="263"/>
      <c r="W274" s="202"/>
      <c r="Z274" s="205"/>
      <c r="AA274" s="725"/>
      <c r="AB274" s="755"/>
      <c r="AC274" s="366"/>
    </row>
    <row r="275" spans="1:32" ht="26.1" customHeight="1">
      <c r="A275" s="205"/>
      <c r="B275" s="263"/>
      <c r="C275" s="202"/>
      <c r="D275" s="328"/>
      <c r="E275" s="366"/>
      <c r="F275" s="393"/>
      <c r="G275" s="417"/>
      <c r="H275" s="263"/>
      <c r="I275" s="202"/>
      <c r="J275" s="462"/>
      <c r="K275" s="205"/>
      <c r="L275" s="495"/>
      <c r="M275" s="495"/>
      <c r="N275" s="512"/>
      <c r="O275" s="205"/>
      <c r="P275" s="561"/>
      <c r="Q275" s="205"/>
      <c r="R275" s="495"/>
      <c r="S275" s="205"/>
      <c r="T275" s="328"/>
      <c r="U275" s="205"/>
      <c r="V275" s="263"/>
      <c r="W275" s="202"/>
      <c r="Z275" s="205"/>
      <c r="AA275" s="725"/>
      <c r="AB275" s="755"/>
      <c r="AC275" s="366"/>
    </row>
    <row r="276" spans="1:32" ht="26.1" customHeight="1">
      <c r="A276" s="205"/>
      <c r="B276" s="263"/>
      <c r="C276" s="202"/>
      <c r="D276" s="328"/>
      <c r="E276" s="366"/>
      <c r="F276" s="393"/>
      <c r="G276" s="417"/>
      <c r="H276" s="263"/>
      <c r="I276" s="202"/>
      <c r="J276" s="462"/>
      <c r="K276" s="205"/>
      <c r="L276" s="495"/>
      <c r="M276" s="495"/>
      <c r="N276" s="512"/>
      <c r="O276" s="205"/>
      <c r="P276" s="561"/>
      <c r="Q276" s="205"/>
      <c r="R276" s="495"/>
      <c r="S276" s="205"/>
      <c r="T276" s="328"/>
      <c r="U276" s="205"/>
      <c r="V276" s="263"/>
      <c r="W276" s="202"/>
      <c r="Z276" s="205"/>
      <c r="AA276" s="725"/>
      <c r="AB276" s="755"/>
      <c r="AC276" s="366"/>
    </row>
    <row r="277" spans="1:32" ht="26.1" customHeight="1">
      <c r="A277" s="205"/>
      <c r="B277" s="263"/>
      <c r="C277" s="202"/>
      <c r="D277" s="328"/>
      <c r="E277" s="366"/>
      <c r="F277" s="393"/>
      <c r="G277" s="417"/>
      <c r="H277" s="263"/>
      <c r="I277" s="202"/>
      <c r="J277" s="462"/>
      <c r="K277" s="205"/>
      <c r="L277" s="495"/>
      <c r="M277" s="495"/>
      <c r="N277" s="512"/>
      <c r="O277" s="205"/>
      <c r="P277" s="561"/>
      <c r="Q277" s="205"/>
      <c r="R277" s="495"/>
      <c r="S277" s="205"/>
      <c r="T277" s="328"/>
      <c r="U277" s="205"/>
      <c r="V277" s="263"/>
      <c r="W277" s="202"/>
      <c r="Z277" s="205"/>
      <c r="AA277" s="725"/>
      <c r="AB277" s="755"/>
      <c r="AC277" s="366"/>
    </row>
    <row r="278" spans="1:32" ht="26.1" customHeight="1">
      <c r="A278" s="205"/>
      <c r="B278" s="263"/>
      <c r="C278" s="202"/>
      <c r="D278" s="328"/>
      <c r="E278" s="366"/>
      <c r="F278" s="393"/>
      <c r="G278" s="417"/>
      <c r="H278" s="263"/>
      <c r="I278" s="202"/>
      <c r="J278" s="462"/>
      <c r="K278" s="205"/>
      <c r="L278" s="495"/>
      <c r="M278" s="495"/>
      <c r="N278" s="512"/>
      <c r="O278" s="205"/>
      <c r="P278" s="561"/>
      <c r="Q278" s="205"/>
      <c r="R278" s="495"/>
      <c r="S278" s="205"/>
      <c r="T278" s="328"/>
      <c r="U278" s="205"/>
      <c r="V278" s="263"/>
      <c r="W278" s="202"/>
      <c r="Z278" s="205"/>
      <c r="AA278" s="725"/>
      <c r="AB278" s="755"/>
      <c r="AC278" s="366"/>
    </row>
    <row r="279" spans="1:32" ht="26.1" customHeight="1">
      <c r="A279" s="205"/>
      <c r="B279" s="263"/>
      <c r="C279" s="202"/>
      <c r="D279" s="328"/>
      <c r="E279" s="366"/>
      <c r="F279" s="393"/>
      <c r="G279" s="417"/>
      <c r="H279" s="263"/>
      <c r="I279" s="202"/>
      <c r="J279" s="462"/>
      <c r="K279" s="205"/>
      <c r="L279" s="495"/>
      <c r="M279" s="495"/>
      <c r="N279" s="512"/>
      <c r="O279" s="205"/>
      <c r="P279" s="561"/>
      <c r="Q279" s="205"/>
      <c r="R279" s="495"/>
      <c r="S279" s="205"/>
      <c r="T279" s="328"/>
      <c r="U279" s="205"/>
      <c r="V279" s="263"/>
      <c r="W279" s="202"/>
      <c r="Z279" s="205"/>
      <c r="AA279" s="725"/>
      <c r="AB279" s="755"/>
      <c r="AC279" s="366"/>
    </row>
    <row r="280" spans="1:32" ht="26.1" customHeight="1">
      <c r="A280" s="205"/>
      <c r="B280" s="263"/>
      <c r="C280" s="202"/>
      <c r="D280" s="328"/>
      <c r="E280" s="366"/>
      <c r="F280" s="393"/>
      <c r="G280" s="417"/>
      <c r="H280" s="263"/>
      <c r="I280" s="202"/>
      <c r="J280" s="462"/>
      <c r="K280" s="205"/>
      <c r="L280" s="495"/>
      <c r="M280" s="495"/>
      <c r="N280" s="512"/>
      <c r="O280" s="205"/>
      <c r="P280" s="561"/>
      <c r="Q280" s="205"/>
      <c r="R280" s="495"/>
      <c r="S280" s="205"/>
      <c r="T280" s="328"/>
      <c r="U280" s="205"/>
      <c r="V280" s="263"/>
      <c r="W280" s="202"/>
      <c r="Z280" s="205"/>
      <c r="AA280" s="725"/>
      <c r="AB280" s="755"/>
      <c r="AC280" s="366"/>
    </row>
    <row r="281" spans="1:32" ht="26.1" customHeight="1">
      <c r="A281" s="205"/>
      <c r="B281" s="263"/>
      <c r="C281" s="202"/>
      <c r="D281" s="328"/>
      <c r="E281" s="366"/>
      <c r="F281" s="393"/>
      <c r="G281" s="417"/>
      <c r="H281" s="263"/>
      <c r="I281" s="202"/>
      <c r="J281" s="462"/>
      <c r="K281" s="205"/>
      <c r="L281" s="495"/>
      <c r="M281" s="495"/>
      <c r="N281" s="512"/>
      <c r="O281" s="205"/>
      <c r="P281" s="561"/>
      <c r="Q281" s="205"/>
      <c r="R281" s="495"/>
      <c r="S281" s="205"/>
      <c r="T281" s="328"/>
      <c r="U281" s="205"/>
      <c r="V281" s="263"/>
      <c r="W281" s="202"/>
      <c r="Z281" s="205"/>
      <c r="AA281" s="725"/>
      <c r="AB281" s="755"/>
      <c r="AC281" s="366"/>
    </row>
    <row r="282" spans="1:32" ht="26.1" customHeight="1">
      <c r="A282" s="205"/>
      <c r="B282" s="263"/>
      <c r="C282" s="202"/>
      <c r="D282" s="328"/>
      <c r="E282" s="366"/>
      <c r="F282" s="393"/>
      <c r="G282" s="417"/>
      <c r="H282" s="263"/>
      <c r="I282" s="202"/>
      <c r="J282" s="462"/>
      <c r="K282" s="205"/>
      <c r="L282" s="495"/>
      <c r="M282" s="495"/>
      <c r="N282" s="512"/>
      <c r="O282" s="205"/>
      <c r="P282" s="561"/>
      <c r="Q282" s="205"/>
      <c r="R282" s="495"/>
      <c r="S282" s="205"/>
      <c r="T282" s="328"/>
      <c r="U282" s="205"/>
      <c r="V282" s="263"/>
      <c r="W282" s="202"/>
      <c r="Z282" s="205"/>
      <c r="AA282" s="725"/>
      <c r="AB282" s="755"/>
      <c r="AC282" s="366"/>
    </row>
    <row r="283" spans="1:32" ht="26.1" customHeight="1">
      <c r="A283" s="205"/>
      <c r="B283" s="263"/>
      <c r="C283" s="202"/>
      <c r="D283" s="328"/>
      <c r="E283" s="366"/>
      <c r="F283" s="393"/>
      <c r="G283" s="417"/>
      <c r="H283" s="263"/>
      <c r="I283" s="202"/>
      <c r="J283" s="462"/>
      <c r="K283" s="205"/>
      <c r="L283" s="495"/>
      <c r="M283" s="495"/>
      <c r="N283" s="512"/>
      <c r="O283" s="205"/>
      <c r="P283" s="561"/>
      <c r="Q283" s="205"/>
      <c r="R283" s="495"/>
      <c r="S283" s="205"/>
      <c r="T283" s="328"/>
      <c r="U283" s="205"/>
      <c r="V283" s="263"/>
      <c r="W283" s="202"/>
      <c r="Z283" s="205"/>
      <c r="AA283" s="725"/>
      <c r="AB283" s="755"/>
      <c r="AC283" s="366"/>
      <c r="AF283" s="495"/>
    </row>
    <row r="284" spans="1:32" ht="26.1" customHeight="1">
      <c r="A284" s="205"/>
      <c r="B284" s="263"/>
      <c r="C284" s="202"/>
      <c r="D284" s="328"/>
      <c r="E284" s="366"/>
      <c r="F284" s="393"/>
      <c r="G284" s="417"/>
      <c r="H284" s="263"/>
      <c r="I284" s="202"/>
      <c r="J284" s="462"/>
      <c r="K284" s="205"/>
      <c r="L284" s="495"/>
      <c r="M284" s="495"/>
      <c r="N284" s="512"/>
      <c r="O284" s="205"/>
      <c r="P284" s="561"/>
      <c r="Q284" s="205"/>
      <c r="R284" s="495"/>
      <c r="S284" s="205"/>
      <c r="T284" s="328"/>
      <c r="U284" s="205"/>
      <c r="V284" s="263"/>
      <c r="W284" s="202"/>
      <c r="Z284" s="205"/>
      <c r="AA284" s="725"/>
      <c r="AB284" s="755"/>
      <c r="AC284" s="366"/>
      <c r="AF284" s="495"/>
    </row>
    <row r="285" spans="1:32" ht="26.1" customHeight="1">
      <c r="A285" s="205"/>
      <c r="B285" s="263"/>
      <c r="C285" s="202"/>
      <c r="D285" s="328"/>
      <c r="E285" s="366"/>
      <c r="F285" s="393"/>
      <c r="G285" s="417"/>
      <c r="H285" s="263"/>
      <c r="I285" s="202"/>
      <c r="J285" s="462"/>
      <c r="K285" s="205"/>
      <c r="L285" s="495"/>
      <c r="M285" s="495"/>
      <c r="N285" s="512"/>
      <c r="O285" s="205"/>
      <c r="P285" s="561"/>
      <c r="Q285" s="205"/>
      <c r="R285" s="495"/>
      <c r="S285" s="205"/>
      <c r="T285" s="328"/>
      <c r="U285" s="205"/>
      <c r="V285" s="263"/>
      <c r="W285" s="202"/>
      <c r="Z285" s="205"/>
      <c r="AA285" s="725"/>
      <c r="AB285" s="755"/>
      <c r="AC285" s="366"/>
      <c r="AE285" s="495"/>
    </row>
    <row r="286" spans="1:32" ht="26.1" customHeight="1">
      <c r="A286" s="205"/>
      <c r="B286" s="263"/>
      <c r="C286" s="202"/>
      <c r="D286" s="328"/>
      <c r="E286" s="366"/>
      <c r="F286" s="393"/>
      <c r="G286" s="417"/>
      <c r="H286" s="263"/>
      <c r="I286" s="202"/>
      <c r="J286" s="462"/>
      <c r="K286" s="205"/>
      <c r="L286" s="495"/>
      <c r="M286" s="495"/>
      <c r="N286" s="512"/>
      <c r="O286" s="205"/>
      <c r="P286" s="561"/>
      <c r="Q286" s="205"/>
      <c r="R286" s="495"/>
      <c r="S286" s="205"/>
      <c r="T286" s="328"/>
      <c r="U286" s="205"/>
      <c r="V286" s="263"/>
      <c r="W286" s="202"/>
      <c r="Z286" s="205"/>
      <c r="AA286" s="725"/>
      <c r="AB286" s="755"/>
      <c r="AC286" s="366"/>
      <c r="AE286" s="495"/>
    </row>
    <row r="287" spans="1:32" ht="26.1" customHeight="1">
      <c r="A287" s="205"/>
      <c r="B287" s="263"/>
      <c r="C287" s="202"/>
      <c r="D287" s="328"/>
      <c r="E287" s="366"/>
      <c r="F287" s="393"/>
      <c r="G287" s="417"/>
      <c r="H287" s="263"/>
      <c r="I287" s="202"/>
      <c r="J287" s="462"/>
      <c r="K287" s="205"/>
      <c r="L287" s="495"/>
      <c r="M287" s="495"/>
      <c r="N287" s="512"/>
      <c r="O287" s="205"/>
      <c r="P287" s="561"/>
      <c r="Q287" s="205"/>
      <c r="R287" s="495"/>
      <c r="S287" s="205"/>
      <c r="T287" s="328"/>
      <c r="U287" s="205"/>
      <c r="V287" s="263"/>
      <c r="W287" s="202"/>
      <c r="Z287" s="205"/>
      <c r="AA287" s="725"/>
      <c r="AB287" s="755"/>
      <c r="AC287" s="769"/>
    </row>
    <row r="288" spans="1:32" ht="26.1" customHeight="1">
      <c r="A288" s="205"/>
      <c r="B288" s="263"/>
      <c r="C288" s="202"/>
      <c r="D288" s="328"/>
      <c r="E288" s="366"/>
      <c r="F288" s="393"/>
      <c r="G288" s="417"/>
      <c r="H288" s="263"/>
      <c r="I288" s="202"/>
      <c r="J288" s="462"/>
      <c r="K288" s="205"/>
      <c r="L288" s="495"/>
      <c r="M288" s="495"/>
      <c r="N288" s="512"/>
      <c r="O288" s="205"/>
      <c r="P288" s="561"/>
      <c r="Q288" s="205"/>
      <c r="R288" s="495"/>
      <c r="S288" s="205"/>
      <c r="T288" s="328"/>
      <c r="U288" s="205"/>
      <c r="V288" s="263"/>
      <c r="W288" s="202"/>
      <c r="Z288" s="205"/>
      <c r="AA288" s="725"/>
      <c r="AB288" s="755"/>
      <c r="AC288" s="366"/>
    </row>
    <row r="289" spans="1:32" ht="26.1" customHeight="1">
      <c r="A289" s="205"/>
      <c r="B289" s="263"/>
      <c r="C289" s="202"/>
      <c r="D289" s="328"/>
      <c r="E289" s="366"/>
      <c r="F289" s="393"/>
      <c r="G289" s="417"/>
      <c r="H289" s="263"/>
      <c r="I289" s="202"/>
      <c r="J289" s="462"/>
      <c r="K289" s="205"/>
      <c r="L289" s="495"/>
      <c r="M289" s="495"/>
      <c r="N289" s="512"/>
      <c r="O289" s="205"/>
      <c r="P289" s="561"/>
      <c r="Q289" s="205"/>
      <c r="R289" s="495"/>
      <c r="S289" s="205"/>
      <c r="T289" s="328"/>
      <c r="U289" s="205"/>
      <c r="V289" s="263"/>
      <c r="W289" s="202"/>
      <c r="Z289" s="205"/>
      <c r="AA289" s="725"/>
      <c r="AB289" s="755"/>
      <c r="AC289" s="366"/>
    </row>
    <row r="290" spans="1:32" ht="26.1" customHeight="1">
      <c r="A290" s="205"/>
      <c r="B290" s="263"/>
      <c r="C290" s="202"/>
      <c r="D290" s="328"/>
      <c r="E290" s="366"/>
      <c r="F290" s="393"/>
      <c r="G290" s="417"/>
      <c r="H290" s="263"/>
      <c r="I290" s="202"/>
      <c r="J290" s="462"/>
      <c r="K290" s="205"/>
      <c r="L290" s="495"/>
      <c r="M290" s="495"/>
      <c r="N290" s="512"/>
      <c r="O290" s="205"/>
      <c r="P290" s="561"/>
      <c r="Q290" s="205"/>
      <c r="R290" s="495"/>
      <c r="S290" s="205"/>
      <c r="T290" s="328"/>
      <c r="U290" s="205"/>
      <c r="V290" s="263"/>
      <c r="W290" s="202"/>
      <c r="Z290" s="205"/>
      <c r="AA290" s="725"/>
      <c r="AB290" s="755"/>
      <c r="AC290" s="366"/>
    </row>
    <row r="291" spans="1:32" ht="26.1" customHeight="1">
      <c r="A291" s="205"/>
      <c r="B291" s="263"/>
      <c r="C291" s="202"/>
      <c r="D291" s="328"/>
      <c r="E291" s="366"/>
      <c r="F291" s="393"/>
      <c r="G291" s="417"/>
      <c r="H291" s="263"/>
      <c r="I291" s="202"/>
      <c r="J291" s="462"/>
      <c r="K291" s="205"/>
      <c r="L291" s="495"/>
      <c r="M291" s="495"/>
      <c r="N291" s="512"/>
      <c r="O291" s="205"/>
      <c r="P291" s="561"/>
      <c r="Q291" s="205"/>
      <c r="R291" s="495"/>
      <c r="S291" s="205"/>
      <c r="T291" s="328"/>
      <c r="U291" s="205"/>
      <c r="V291" s="263"/>
      <c r="W291" s="202"/>
      <c r="Z291" s="205"/>
      <c r="AA291" s="725"/>
      <c r="AB291" s="755"/>
      <c r="AC291" s="366"/>
    </row>
    <row r="292" spans="1:32" ht="26.1" customHeight="1">
      <c r="A292" s="205"/>
      <c r="B292" s="263"/>
      <c r="C292" s="202"/>
      <c r="D292" s="328"/>
      <c r="E292" s="366"/>
      <c r="F292" s="393"/>
      <c r="G292" s="417"/>
      <c r="H292" s="263"/>
      <c r="I292" s="202"/>
      <c r="J292" s="462"/>
      <c r="K292" s="205"/>
      <c r="L292" s="495"/>
      <c r="M292" s="495"/>
      <c r="N292" s="512"/>
      <c r="O292" s="205"/>
      <c r="P292" s="561"/>
      <c r="Q292" s="205"/>
      <c r="R292" s="495"/>
      <c r="S292" s="205"/>
      <c r="T292" s="328"/>
      <c r="U292" s="205"/>
      <c r="V292" s="263"/>
      <c r="W292" s="202"/>
      <c r="Z292" s="205"/>
      <c r="AA292" s="725"/>
      <c r="AB292" s="755"/>
      <c r="AC292" s="205"/>
    </row>
    <row r="293" spans="1:32" s="205" customFormat="1" ht="26.1" customHeight="1">
      <c r="B293" s="263"/>
      <c r="C293" s="202"/>
      <c r="D293" s="328"/>
      <c r="E293" s="366"/>
      <c r="F293" s="393"/>
      <c r="G293" s="417"/>
      <c r="H293" s="263"/>
      <c r="I293" s="202"/>
      <c r="J293" s="462"/>
      <c r="L293" s="495"/>
      <c r="M293" s="495"/>
      <c r="N293" s="512"/>
      <c r="P293" s="561"/>
      <c r="R293" s="495"/>
      <c r="T293" s="328"/>
      <c r="V293" s="263"/>
      <c r="W293" s="202"/>
      <c r="X293" s="694"/>
      <c r="Y293" s="202"/>
      <c r="AA293" s="725"/>
      <c r="AB293" s="755"/>
      <c r="AE293" s="495"/>
      <c r="AF293" s="495"/>
    </row>
    <row r="294" spans="1:32" s="205" customFormat="1" ht="26.1" customHeight="1">
      <c r="B294" s="263"/>
      <c r="C294" s="202"/>
      <c r="D294" s="328"/>
      <c r="E294" s="366"/>
      <c r="F294" s="393"/>
      <c r="G294" s="417"/>
      <c r="H294" s="263"/>
      <c r="I294" s="202"/>
      <c r="L294" s="495"/>
      <c r="M294" s="495"/>
      <c r="N294" s="512"/>
      <c r="P294" s="561"/>
      <c r="R294" s="495"/>
      <c r="T294" s="328"/>
      <c r="V294" s="263"/>
      <c r="W294" s="202"/>
      <c r="X294" s="694"/>
      <c r="Y294" s="202"/>
      <c r="AA294" s="725"/>
      <c r="AB294" s="755"/>
      <c r="AE294" s="495"/>
      <c r="AF294" s="495"/>
    </row>
    <row r="295" spans="1:32" ht="26.1" customHeight="1">
      <c r="A295" s="205"/>
    </row>
    <row r="296" spans="1:32" ht="26.1" customHeight="1">
      <c r="A296" s="205"/>
    </row>
  </sheetData>
  <autoFilter ref="A1:AF235"/>
  <mergeCells count="6">
    <mergeCell ref="AA230:AA235"/>
    <mergeCell ref="AA236:AA253"/>
    <mergeCell ref="AA254:AA266"/>
    <mergeCell ref="AA267:AA274"/>
    <mergeCell ref="AA275:AA286"/>
    <mergeCell ref="AA287:AA294"/>
  </mergeCells>
  <phoneticPr fontId="1"/>
  <conditionalFormatting sqref="A3 A5:A19 A21 A23:A65 A67:A99 A104:A114 A117:A122 A124:A231">
    <cfRule type="cellIs" dxfId="2894" priority="1" stopIfTrue="1" operator="equal">
      <formula>"　"</formula>
    </cfRule>
  </conditionalFormatting>
  <conditionalFormatting sqref="W118 W120">
    <cfRule type="cellIs" dxfId="2893" priority="71" stopIfTrue="1" operator="equal">
      <formula>"入金"</formula>
    </cfRule>
  </conditionalFormatting>
  <conditionalFormatting sqref="U110">
    <cfRule type="cellIs" dxfId="2892" priority="532" stopIfTrue="1" operator="equal">
      <formula>"現金"</formula>
    </cfRule>
  </conditionalFormatting>
  <conditionalFormatting sqref="U110">
    <cfRule type="cellIs" dxfId="2891" priority="531" stopIfTrue="1" operator="equal">
      <formula>"現金"</formula>
    </cfRule>
  </conditionalFormatting>
  <conditionalFormatting sqref="U110">
    <cfRule type="cellIs" dxfId="2890" priority="530" stopIfTrue="1" operator="equal">
      <formula>"現金"</formula>
    </cfRule>
  </conditionalFormatting>
  <conditionalFormatting sqref="U110">
    <cfRule type="cellIs" dxfId="2889" priority="529" stopIfTrue="1" operator="equal">
      <formula>"現金"</formula>
    </cfRule>
  </conditionalFormatting>
  <conditionalFormatting sqref="U110">
    <cfRule type="cellIs" dxfId="2888" priority="528" stopIfTrue="1" operator="equal">
      <formula>"現金"</formula>
    </cfRule>
  </conditionalFormatting>
  <conditionalFormatting sqref="U110">
    <cfRule type="cellIs" dxfId="2887" priority="527" stopIfTrue="1" operator="equal">
      <formula>"現金"</formula>
    </cfRule>
  </conditionalFormatting>
  <conditionalFormatting sqref="U110">
    <cfRule type="cellIs" dxfId="2886" priority="526" stopIfTrue="1" operator="equal">
      <formula>"現金"</formula>
    </cfRule>
  </conditionalFormatting>
  <conditionalFormatting sqref="U110">
    <cfRule type="cellIs" dxfId="2885" priority="525" stopIfTrue="1" operator="equal">
      <formula>"現金"</formula>
    </cfRule>
  </conditionalFormatting>
  <conditionalFormatting sqref="W110">
    <cfRule type="cellIs" dxfId="2884" priority="555" stopIfTrue="1" operator="equal">
      <formula>"入金"</formula>
    </cfRule>
  </conditionalFormatting>
  <conditionalFormatting sqref="W110">
    <cfRule type="cellIs" dxfId="2883" priority="554" stopIfTrue="1" operator="equal">
      <formula>"入金"</formula>
    </cfRule>
  </conditionalFormatting>
  <conditionalFormatting sqref="W110">
    <cfRule type="cellIs" dxfId="2882" priority="552" stopIfTrue="1" operator="equal">
      <formula>"入金"</formula>
    </cfRule>
  </conditionalFormatting>
  <conditionalFormatting sqref="W110">
    <cfRule type="cellIs" dxfId="2881" priority="553" stopIfTrue="1" operator="equal">
      <formula>"入金"</formula>
    </cfRule>
  </conditionalFormatting>
  <conditionalFormatting sqref="W110">
    <cfRule type="cellIs" dxfId="2880" priority="551" stopIfTrue="1" operator="equal">
      <formula>"入金"</formula>
    </cfRule>
  </conditionalFormatting>
  <conditionalFormatting sqref="W110">
    <cfRule type="cellIs" dxfId="2879" priority="550" stopIfTrue="1" operator="equal">
      <formula>"入金"</formula>
    </cfRule>
  </conditionalFormatting>
  <conditionalFormatting sqref="W110">
    <cfRule type="cellIs" dxfId="2878" priority="548" stopIfTrue="1" operator="equal">
      <formula>"入金"</formula>
    </cfRule>
  </conditionalFormatting>
  <conditionalFormatting sqref="W110">
    <cfRule type="cellIs" dxfId="2877" priority="549" stopIfTrue="1" operator="equal">
      <formula>"入金"</formula>
    </cfRule>
  </conditionalFormatting>
  <conditionalFormatting sqref="U111">
    <cfRule type="cellIs" dxfId="2876" priority="546" stopIfTrue="1" operator="equal">
      <formula>"現金"</formula>
    </cfRule>
  </conditionalFormatting>
  <conditionalFormatting sqref="W111">
    <cfRule type="cellIs" dxfId="2875" priority="547" stopIfTrue="1" operator="equal">
      <formula>"入金"</formula>
    </cfRule>
  </conditionalFormatting>
  <conditionalFormatting sqref="W111">
    <cfRule type="cellIs" dxfId="2874" priority="545" stopIfTrue="1" operator="equal">
      <formula>"入金"</formula>
    </cfRule>
  </conditionalFormatting>
  <conditionalFormatting sqref="W111">
    <cfRule type="cellIs" dxfId="2873" priority="543" stopIfTrue="1" operator="equal">
      <formula>"入金"</formula>
    </cfRule>
  </conditionalFormatting>
  <conditionalFormatting sqref="W111">
    <cfRule type="cellIs" dxfId="2872" priority="544" stopIfTrue="1" operator="equal">
      <formula>"入金"</formula>
    </cfRule>
  </conditionalFormatting>
  <conditionalFormatting sqref="U111">
    <cfRule type="cellIs" dxfId="2871" priority="542" stopIfTrue="1" operator="equal">
      <formula>"現金"</formula>
    </cfRule>
  </conditionalFormatting>
  <conditionalFormatting sqref="U111">
    <cfRule type="cellIs" dxfId="2870" priority="541" stopIfTrue="1" operator="equal">
      <formula>"現金"</formula>
    </cfRule>
  </conditionalFormatting>
  <conditionalFormatting sqref="U111">
    <cfRule type="cellIs" dxfId="2869" priority="540" stopIfTrue="1" operator="equal">
      <formula>"現金"</formula>
    </cfRule>
  </conditionalFormatting>
  <conditionalFormatting sqref="W111">
    <cfRule type="cellIs" dxfId="2868" priority="539" stopIfTrue="1" operator="equal">
      <formula>"入金"</formula>
    </cfRule>
  </conditionalFormatting>
  <conditionalFormatting sqref="W111">
    <cfRule type="cellIs" dxfId="2867" priority="538" stopIfTrue="1" operator="equal">
      <formula>"入金"</formula>
    </cfRule>
  </conditionalFormatting>
  <conditionalFormatting sqref="W111">
    <cfRule type="cellIs" dxfId="2866" priority="536" stopIfTrue="1" operator="equal">
      <formula>"入金"</formula>
    </cfRule>
  </conditionalFormatting>
  <conditionalFormatting sqref="W111">
    <cfRule type="cellIs" dxfId="2865" priority="537" stopIfTrue="1" operator="equal">
      <formula>"入金"</formula>
    </cfRule>
  </conditionalFormatting>
  <conditionalFormatting sqref="F110">
    <cfRule type="cellIs" dxfId="2864" priority="535" stopIfTrue="1" operator="equal">
      <formula>"入金"</formula>
    </cfRule>
  </conditionalFormatting>
  <conditionalFormatting sqref="F110">
    <cfRule type="cellIs" dxfId="2863" priority="534" stopIfTrue="1" operator="equal">
      <formula>"入金"</formula>
    </cfRule>
  </conditionalFormatting>
  <conditionalFormatting sqref="W138:W140 W128 W146:W151 W160:W163 W179:W184 F146:F151 F183:F184 W144 F144 F138:F140 F180 F177:F178 W175 W171:W172 W188 F171:F172 F160 F197:F199 W190:W199 F191:F194 W186 F186 W166 W230:W1048574 F265:F266 F251 F253 F232:F235 W125 W106 W72 F72 F25:F29 W24:W29 W21 W16 F16 F21 W9:W11 F9:F11 F5:F6 W1 W53 F44:F47 W44:W48 F42 W42 F32:F33 W32:W33 F36:F38 W38 F51 W51 W74 W76:W77 W79 W87:W89 W84:W85">
    <cfRule type="cellIs" dxfId="2862" priority="572" stopIfTrue="1" operator="equal">
      <formula>"入金"</formula>
    </cfRule>
  </conditionalFormatting>
  <conditionalFormatting sqref="U230:U1048574 U166 U186 U190:U199 U188 U171:U172 U175 U144 U179:U184 U160:U163 U146:U151 U136:U140 U89 U38 U32:U33 U42 U51 U44:U49 U1 U5:U6 U9:U10 U16 U19 U21:U29 U72">
    <cfRule type="cellIs" dxfId="2861" priority="573" stopIfTrue="1" operator="equal">
      <formula>"現金"</formula>
    </cfRule>
  </conditionalFormatting>
  <conditionalFormatting sqref="F66">
    <cfRule type="cellIs" dxfId="2860" priority="1208" stopIfTrue="1" operator="equal">
      <formula>"入金"</formula>
    </cfRule>
  </conditionalFormatting>
  <conditionalFormatting sqref="F66">
    <cfRule type="cellIs" dxfId="2859" priority="1218" stopIfTrue="1" operator="equal">
      <formula>"入金"</formula>
    </cfRule>
  </conditionalFormatting>
  <conditionalFormatting sqref="F66">
    <cfRule type="cellIs" dxfId="2858" priority="1217" stopIfTrue="1" operator="equal">
      <formula>"入金"</formula>
    </cfRule>
  </conditionalFormatting>
  <conditionalFormatting sqref="F66">
    <cfRule type="cellIs" dxfId="2857" priority="1215" stopIfTrue="1" operator="equal">
      <formula>"入金"</formula>
    </cfRule>
  </conditionalFormatting>
  <conditionalFormatting sqref="F66">
    <cfRule type="cellIs" dxfId="2856" priority="1216" stopIfTrue="1" operator="equal">
      <formula>"入金"</formula>
    </cfRule>
  </conditionalFormatting>
  <conditionalFormatting sqref="F66">
    <cfRule type="cellIs" dxfId="2855" priority="1214" stopIfTrue="1" operator="equal">
      <formula>"入金"</formula>
    </cfRule>
  </conditionalFormatting>
  <conditionalFormatting sqref="F66">
    <cfRule type="cellIs" dxfId="2854" priority="1213" stopIfTrue="1" operator="equal">
      <formula>"入金"</formula>
    </cfRule>
  </conditionalFormatting>
  <conditionalFormatting sqref="F66">
    <cfRule type="cellIs" dxfId="2853" priority="1212" stopIfTrue="1" operator="equal">
      <formula>"入金"</formula>
    </cfRule>
  </conditionalFormatting>
  <conditionalFormatting sqref="F66">
    <cfRule type="cellIs" dxfId="2852" priority="1211" stopIfTrue="1" operator="equal">
      <formula>"入金"</formula>
    </cfRule>
  </conditionalFormatting>
  <conditionalFormatting sqref="F66">
    <cfRule type="cellIs" dxfId="2851" priority="1210" stopIfTrue="1" operator="equal">
      <formula>"入金"</formula>
    </cfRule>
  </conditionalFormatting>
  <conditionalFormatting sqref="F66">
    <cfRule type="cellIs" dxfId="2850" priority="1209" stopIfTrue="1" operator="equal">
      <formula>"入金"</formula>
    </cfRule>
  </conditionalFormatting>
  <conditionalFormatting sqref="A21">
    <cfRule type="cellIs" dxfId="2849" priority="8088" stopIfTrue="1" operator="equal">
      <formula>"　"</formula>
    </cfRule>
  </conditionalFormatting>
  <conditionalFormatting sqref="A3 A5">
    <cfRule type="cellIs" dxfId="2848" priority="7874" stopIfTrue="1" operator="equal">
      <formula>"　"</formula>
    </cfRule>
  </conditionalFormatting>
  <conditionalFormatting sqref="U6">
    <cfRule type="cellIs" dxfId="2847" priority="7870" stopIfTrue="1" operator="equal">
      <formula>"現金"</formula>
    </cfRule>
  </conditionalFormatting>
  <conditionalFormatting sqref="U6">
    <cfRule type="cellIs" dxfId="2846" priority="7863" stopIfTrue="1" operator="equal">
      <formula>"現金"</formula>
    </cfRule>
  </conditionalFormatting>
  <conditionalFormatting sqref="U5:U6">
    <cfRule type="cellIs" dxfId="2845" priority="7849" stopIfTrue="1" operator="equal">
      <formula>"現金"</formula>
    </cfRule>
  </conditionalFormatting>
  <conditionalFormatting sqref="U5:U6">
    <cfRule type="cellIs" dxfId="2844" priority="7846" stopIfTrue="1" operator="equal">
      <formula>"現金"</formula>
    </cfRule>
  </conditionalFormatting>
  <conditionalFormatting sqref="U5:U6">
    <cfRule type="cellIs" dxfId="2843" priority="7617" stopIfTrue="1" operator="equal">
      <formula>"現金"</formula>
    </cfRule>
  </conditionalFormatting>
  <conditionalFormatting sqref="U5:U6">
    <cfRule type="cellIs" dxfId="2842" priority="7614" stopIfTrue="1" operator="equal">
      <formula>"現金"</formula>
    </cfRule>
  </conditionalFormatting>
  <conditionalFormatting sqref="W9">
    <cfRule type="cellIs" dxfId="2841" priority="7602" stopIfTrue="1" operator="equal">
      <formula>"入金"</formula>
    </cfRule>
  </conditionalFormatting>
  <conditionalFormatting sqref="W9">
    <cfRule type="cellIs" dxfId="2840" priority="7601" stopIfTrue="1" operator="equal">
      <formula>"入金"</formula>
    </cfRule>
  </conditionalFormatting>
  <conditionalFormatting sqref="W15:W21">
    <cfRule type="cellIs" dxfId="2839" priority="7543" stopIfTrue="1" operator="equal">
      <formula>"入金"</formula>
    </cfRule>
  </conditionalFormatting>
  <conditionalFormatting sqref="W15:W21">
    <cfRule type="cellIs" dxfId="2838" priority="7542" stopIfTrue="1" operator="equal">
      <formula>"入金"</formula>
    </cfRule>
  </conditionalFormatting>
  <conditionalFormatting sqref="W15:W21">
    <cfRule type="cellIs" dxfId="2837" priority="7541" stopIfTrue="1" operator="equal">
      <formula>"入金"</formula>
    </cfRule>
  </conditionalFormatting>
  <conditionalFormatting sqref="A24:A25">
    <cfRule type="cellIs" dxfId="2836" priority="7502" stopIfTrue="1" operator="equal">
      <formula>"　"</formula>
    </cfRule>
  </conditionalFormatting>
  <conditionalFormatting sqref="A24:A25">
    <cfRule type="cellIs" dxfId="2835" priority="7501" stopIfTrue="1" operator="equal">
      <formula>"　"</formula>
    </cfRule>
  </conditionalFormatting>
  <conditionalFormatting sqref="U5:U6">
    <cfRule type="cellIs" dxfId="2834" priority="7224" stopIfTrue="1" operator="equal">
      <formula>"現金"</formula>
    </cfRule>
  </conditionalFormatting>
  <conditionalFormatting sqref="U5:U6">
    <cfRule type="cellIs" dxfId="2833" priority="7223" stopIfTrue="1" operator="equal">
      <formula>"現金"</formula>
    </cfRule>
  </conditionalFormatting>
  <conditionalFormatting sqref="U5:U6">
    <cfRule type="cellIs" dxfId="2832" priority="7222" stopIfTrue="1" operator="equal">
      <formula>"現金"</formula>
    </cfRule>
  </conditionalFormatting>
  <conditionalFormatting sqref="U5:U6">
    <cfRule type="cellIs" dxfId="2831" priority="7221" stopIfTrue="1" operator="equal">
      <formula>"現金"</formula>
    </cfRule>
  </conditionalFormatting>
  <conditionalFormatting sqref="U5:U6">
    <cfRule type="cellIs" dxfId="2830" priority="7220" stopIfTrue="1" operator="equal">
      <formula>"現金"</formula>
    </cfRule>
  </conditionalFormatting>
  <conditionalFormatting sqref="U5:U6">
    <cfRule type="cellIs" dxfId="2829" priority="7215" stopIfTrue="1" operator="equal">
      <formula>"現金"</formula>
    </cfRule>
  </conditionalFormatting>
  <conditionalFormatting sqref="U5:U6">
    <cfRule type="cellIs" dxfId="2828" priority="7214" stopIfTrue="1" operator="equal">
      <formula>"現金"</formula>
    </cfRule>
  </conditionalFormatting>
  <conditionalFormatting sqref="U5:U6">
    <cfRule type="cellIs" dxfId="2827" priority="7213" stopIfTrue="1" operator="equal">
      <formula>"現金"</formula>
    </cfRule>
  </conditionalFormatting>
  <conditionalFormatting sqref="F5:F6">
    <cfRule type="cellIs" dxfId="2826" priority="7209" stopIfTrue="1" operator="equal">
      <formula>"入金"</formula>
    </cfRule>
  </conditionalFormatting>
  <conditionalFormatting sqref="F5:F6">
    <cfRule type="cellIs" dxfId="2825" priority="7210" stopIfTrue="1" operator="equal">
      <formula>"入金"</formula>
    </cfRule>
  </conditionalFormatting>
  <conditionalFormatting sqref="F5:F6">
    <cfRule type="cellIs" dxfId="2824" priority="7202" stopIfTrue="1" operator="equal">
      <formula>"入金"</formula>
    </cfRule>
  </conditionalFormatting>
  <conditionalFormatting sqref="F5:F6">
    <cfRule type="cellIs" dxfId="2823" priority="7201" stopIfTrue="1" operator="equal">
      <formula>"入金"</formula>
    </cfRule>
  </conditionalFormatting>
  <conditionalFormatting sqref="U6">
    <cfRule type="cellIs" dxfId="2822" priority="7196" stopIfTrue="1" operator="equal">
      <formula>"現金"</formula>
    </cfRule>
  </conditionalFormatting>
  <conditionalFormatting sqref="U6">
    <cfRule type="cellIs" dxfId="2821" priority="7195" stopIfTrue="1" operator="equal">
      <formula>"現金"</formula>
    </cfRule>
  </conditionalFormatting>
  <conditionalFormatting sqref="U6">
    <cfRule type="cellIs" dxfId="2820" priority="7194" stopIfTrue="1" operator="equal">
      <formula>"現金"</formula>
    </cfRule>
  </conditionalFormatting>
  <conditionalFormatting sqref="U6">
    <cfRule type="cellIs" dxfId="2819" priority="7193" stopIfTrue="1" operator="equal">
      <formula>"現金"</formula>
    </cfRule>
  </conditionalFormatting>
  <conditionalFormatting sqref="U6">
    <cfRule type="cellIs" dxfId="2818" priority="7192" stopIfTrue="1" operator="equal">
      <formula>"現金"</formula>
    </cfRule>
  </conditionalFormatting>
  <conditionalFormatting sqref="U9">
    <cfRule type="cellIs" dxfId="2817" priority="7177" stopIfTrue="1" operator="equal">
      <formula>"現金"</formula>
    </cfRule>
  </conditionalFormatting>
  <conditionalFormatting sqref="U9">
    <cfRule type="cellIs" dxfId="2816" priority="7176" stopIfTrue="1" operator="equal">
      <formula>"現金"</formula>
    </cfRule>
  </conditionalFormatting>
  <conditionalFormatting sqref="U9">
    <cfRule type="cellIs" dxfId="2815" priority="7175" stopIfTrue="1" operator="equal">
      <formula>"現金"</formula>
    </cfRule>
  </conditionalFormatting>
  <conditionalFormatting sqref="U9">
    <cfRule type="cellIs" dxfId="2814" priority="7174" stopIfTrue="1" operator="equal">
      <formula>"現金"</formula>
    </cfRule>
  </conditionalFormatting>
  <conditionalFormatting sqref="U9">
    <cfRule type="cellIs" dxfId="2813" priority="7173" stopIfTrue="1" operator="equal">
      <formula>"現金"</formula>
    </cfRule>
  </conditionalFormatting>
  <conditionalFormatting sqref="U9">
    <cfRule type="cellIs" dxfId="2812" priority="7172" stopIfTrue="1" operator="equal">
      <formula>"現金"</formula>
    </cfRule>
  </conditionalFormatting>
  <conditionalFormatting sqref="U9">
    <cfRule type="cellIs" dxfId="2811" priority="7171" stopIfTrue="1" operator="equal">
      <formula>"現金"</formula>
    </cfRule>
  </conditionalFormatting>
  <conditionalFormatting sqref="U9">
    <cfRule type="cellIs" dxfId="2810" priority="7170" stopIfTrue="1" operator="equal">
      <formula>"現金"</formula>
    </cfRule>
  </conditionalFormatting>
  <conditionalFormatting sqref="U5:U6">
    <cfRule type="cellIs" dxfId="2809" priority="7169" stopIfTrue="1" operator="equal">
      <formula>"現金"</formula>
    </cfRule>
  </conditionalFormatting>
  <conditionalFormatting sqref="W9">
    <cfRule type="cellIs" dxfId="2808" priority="7160" stopIfTrue="1" operator="equal">
      <formula>"入金"</formula>
    </cfRule>
  </conditionalFormatting>
  <conditionalFormatting sqref="W9">
    <cfRule type="cellIs" dxfId="2807" priority="7159" stopIfTrue="1" operator="equal">
      <formula>"入金"</formula>
    </cfRule>
  </conditionalFormatting>
  <conditionalFormatting sqref="U5:U6">
    <cfRule type="cellIs" dxfId="2806" priority="7158" stopIfTrue="1" operator="equal">
      <formula>"現金"</formula>
    </cfRule>
  </conditionalFormatting>
  <conditionalFormatting sqref="U5:U6">
    <cfRule type="cellIs" dxfId="2805" priority="7157" stopIfTrue="1" operator="equal">
      <formula>"現金"</formula>
    </cfRule>
  </conditionalFormatting>
  <conditionalFormatting sqref="F5:F6">
    <cfRule type="cellIs" dxfId="2804" priority="7147" stopIfTrue="1" operator="equal">
      <formula>"入金"</formula>
    </cfRule>
  </conditionalFormatting>
  <conditionalFormatting sqref="F5:F6">
    <cfRule type="cellIs" dxfId="2803" priority="7148" stopIfTrue="1" operator="equal">
      <formula>"入金"</formula>
    </cfRule>
  </conditionalFormatting>
  <conditionalFormatting sqref="F5:F6">
    <cfRule type="cellIs" dxfId="2802" priority="7134" stopIfTrue="1" operator="equal">
      <formula>"入金"</formula>
    </cfRule>
  </conditionalFormatting>
  <conditionalFormatting sqref="F5:F6">
    <cfRule type="cellIs" dxfId="2801" priority="7133" stopIfTrue="1" operator="equal">
      <formula>"入金"</formula>
    </cfRule>
  </conditionalFormatting>
  <conditionalFormatting sqref="U6">
    <cfRule type="cellIs" dxfId="2800" priority="7125" stopIfTrue="1" operator="equal">
      <formula>"現金"</formula>
    </cfRule>
  </conditionalFormatting>
  <conditionalFormatting sqref="U6">
    <cfRule type="cellIs" dxfId="2799" priority="7124" stopIfTrue="1" operator="equal">
      <formula>"現金"</formula>
    </cfRule>
  </conditionalFormatting>
  <conditionalFormatting sqref="U6">
    <cfRule type="cellIs" dxfId="2798" priority="7123" stopIfTrue="1" operator="equal">
      <formula>"現金"</formula>
    </cfRule>
  </conditionalFormatting>
  <conditionalFormatting sqref="U6">
    <cfRule type="cellIs" dxfId="2797" priority="7122" stopIfTrue="1" operator="equal">
      <formula>"現金"</formula>
    </cfRule>
  </conditionalFormatting>
  <conditionalFormatting sqref="U6">
    <cfRule type="cellIs" dxfId="2796" priority="7121" stopIfTrue="1" operator="equal">
      <formula>"現金"</formula>
    </cfRule>
  </conditionalFormatting>
  <conditionalFormatting sqref="U6">
    <cfRule type="cellIs" dxfId="2795" priority="7116" stopIfTrue="1" operator="equal">
      <formula>"現金"</formula>
    </cfRule>
  </conditionalFormatting>
  <conditionalFormatting sqref="U6">
    <cfRule type="cellIs" dxfId="2794" priority="7115" stopIfTrue="1" operator="equal">
      <formula>"現金"</formula>
    </cfRule>
  </conditionalFormatting>
  <conditionalFormatting sqref="U6">
    <cfRule type="cellIs" dxfId="2793" priority="7114" stopIfTrue="1" operator="equal">
      <formula>"現金"</formula>
    </cfRule>
  </conditionalFormatting>
  <conditionalFormatting sqref="F5:F6">
    <cfRule type="cellIs" dxfId="2792" priority="7109" stopIfTrue="1" operator="equal">
      <formula>"入金"</formula>
    </cfRule>
  </conditionalFormatting>
  <conditionalFormatting sqref="F5:F6">
    <cfRule type="cellIs" dxfId="2791" priority="7108" stopIfTrue="1" operator="equal">
      <formula>"入金"</formula>
    </cfRule>
  </conditionalFormatting>
  <conditionalFormatting sqref="F5:F6">
    <cfRule type="cellIs" dxfId="2790" priority="7099" stopIfTrue="1" operator="equal">
      <formula>"入金"</formula>
    </cfRule>
  </conditionalFormatting>
  <conditionalFormatting sqref="F5:F6">
    <cfRule type="cellIs" dxfId="2789" priority="7098" stopIfTrue="1" operator="equal">
      <formula>"入金"</formula>
    </cfRule>
  </conditionalFormatting>
  <conditionalFormatting sqref="U9">
    <cfRule type="cellIs" dxfId="2788" priority="7080" stopIfTrue="1" operator="equal">
      <formula>"現金"</formula>
    </cfRule>
  </conditionalFormatting>
  <conditionalFormatting sqref="U9">
    <cfRule type="cellIs" dxfId="2787" priority="7079" stopIfTrue="1" operator="equal">
      <formula>"現金"</formula>
    </cfRule>
  </conditionalFormatting>
  <conditionalFormatting sqref="W9">
    <cfRule type="cellIs" dxfId="2786" priority="7060" stopIfTrue="1" operator="equal">
      <formula>"入金"</formula>
    </cfRule>
  </conditionalFormatting>
  <conditionalFormatting sqref="W9">
    <cfRule type="cellIs" dxfId="2785" priority="7059" stopIfTrue="1" operator="equal">
      <formula>"入金"</formula>
    </cfRule>
  </conditionalFormatting>
  <conditionalFormatting sqref="U9">
    <cfRule type="cellIs" dxfId="2784" priority="7030" stopIfTrue="1" operator="equal">
      <formula>"現金"</formula>
    </cfRule>
  </conditionalFormatting>
  <conditionalFormatting sqref="U9">
    <cfRule type="cellIs" dxfId="2783" priority="7029" stopIfTrue="1" operator="equal">
      <formula>"現金"</formula>
    </cfRule>
  </conditionalFormatting>
  <conditionalFormatting sqref="U9">
    <cfRule type="cellIs" dxfId="2782" priority="7020" stopIfTrue="1" operator="equal">
      <formula>"現金"</formula>
    </cfRule>
  </conditionalFormatting>
  <conditionalFormatting sqref="U9">
    <cfRule type="cellIs" dxfId="2781" priority="7018" stopIfTrue="1" operator="equal">
      <formula>"現金"</formula>
    </cfRule>
  </conditionalFormatting>
  <conditionalFormatting sqref="W9">
    <cfRule type="cellIs" dxfId="2780" priority="7019" stopIfTrue="1" operator="equal">
      <formula>"入金"</formula>
    </cfRule>
  </conditionalFormatting>
  <conditionalFormatting sqref="U9">
    <cfRule type="cellIs" dxfId="2779" priority="7016" stopIfTrue="1" operator="equal">
      <formula>"現金"</formula>
    </cfRule>
  </conditionalFormatting>
  <conditionalFormatting sqref="W9">
    <cfRule type="cellIs" dxfId="2778" priority="7017" stopIfTrue="1" operator="equal">
      <formula>"入金"</formula>
    </cfRule>
  </conditionalFormatting>
  <conditionalFormatting sqref="W15:W21">
    <cfRule type="cellIs" dxfId="2777" priority="6784" stopIfTrue="1" operator="equal">
      <formula>"入金"</formula>
    </cfRule>
  </conditionalFormatting>
  <conditionalFormatting sqref="W15:W21">
    <cfRule type="cellIs" dxfId="2776" priority="6783" stopIfTrue="1" operator="equal">
      <formula>"入金"</formula>
    </cfRule>
  </conditionalFormatting>
  <conditionalFormatting sqref="U9">
    <cfRule type="cellIs" dxfId="2775" priority="7009" stopIfTrue="1" operator="equal">
      <formula>"現金"</formula>
    </cfRule>
  </conditionalFormatting>
  <conditionalFormatting sqref="U9">
    <cfRule type="cellIs" dxfId="2774" priority="7008" stopIfTrue="1" operator="equal">
      <formula>"現金"</formula>
    </cfRule>
  </conditionalFormatting>
  <conditionalFormatting sqref="U9">
    <cfRule type="cellIs" dxfId="2773" priority="7007" stopIfTrue="1" operator="equal">
      <formula>"現金"</formula>
    </cfRule>
  </conditionalFormatting>
  <conditionalFormatting sqref="U9">
    <cfRule type="cellIs" dxfId="2772" priority="7006" stopIfTrue="1" operator="equal">
      <formula>"現金"</formula>
    </cfRule>
  </conditionalFormatting>
  <conditionalFormatting sqref="U9">
    <cfRule type="cellIs" dxfId="2771" priority="7005" stopIfTrue="1" operator="equal">
      <formula>"現金"</formula>
    </cfRule>
  </conditionalFormatting>
  <conditionalFormatting sqref="W9">
    <cfRule type="cellIs" dxfId="2770" priority="7004" stopIfTrue="1" operator="equal">
      <formula>"入金"</formula>
    </cfRule>
  </conditionalFormatting>
  <conditionalFormatting sqref="W9">
    <cfRule type="cellIs" dxfId="2769" priority="7003" stopIfTrue="1" operator="equal">
      <formula>"入金"</formula>
    </cfRule>
  </conditionalFormatting>
  <conditionalFormatting sqref="W9">
    <cfRule type="cellIs" dxfId="2768" priority="7002" stopIfTrue="1" operator="equal">
      <formula>"入金"</formula>
    </cfRule>
  </conditionalFormatting>
  <conditionalFormatting sqref="W9">
    <cfRule type="cellIs" dxfId="2767" priority="7001" stopIfTrue="1" operator="equal">
      <formula>"入金"</formula>
    </cfRule>
  </conditionalFormatting>
  <conditionalFormatting sqref="W12">
    <cfRule type="cellIs" dxfId="2766" priority="6768" stopIfTrue="1" operator="equal">
      <formula>"入金"</formula>
    </cfRule>
  </conditionalFormatting>
  <conditionalFormatting sqref="W12">
    <cfRule type="cellIs" dxfId="2765" priority="6767" stopIfTrue="1" operator="equal">
      <formula>"入金"</formula>
    </cfRule>
  </conditionalFormatting>
  <conditionalFormatting sqref="W15:W21">
    <cfRule type="cellIs" dxfId="2764" priority="6782" stopIfTrue="1" operator="equal">
      <formula>"入金"</formula>
    </cfRule>
  </conditionalFormatting>
  <conditionalFormatting sqref="W15:W21">
    <cfRule type="cellIs" dxfId="2763" priority="6781" stopIfTrue="1" operator="equal">
      <formula>"入金"</formula>
    </cfRule>
  </conditionalFormatting>
  <conditionalFormatting sqref="W15:W21">
    <cfRule type="cellIs" dxfId="2762" priority="6780" stopIfTrue="1" operator="equal">
      <formula>"入金"</formula>
    </cfRule>
  </conditionalFormatting>
  <conditionalFormatting sqref="W15:W21">
    <cfRule type="cellIs" dxfId="2761" priority="6779" stopIfTrue="1" operator="equal">
      <formula>"入金"</formula>
    </cfRule>
  </conditionalFormatting>
  <conditionalFormatting sqref="W15:W21">
    <cfRule type="cellIs" dxfId="2760" priority="6778" stopIfTrue="1" operator="equal">
      <formula>"入金"</formula>
    </cfRule>
  </conditionalFormatting>
  <conditionalFormatting sqref="W15:W21">
    <cfRule type="cellIs" dxfId="2759" priority="6777" stopIfTrue="1" operator="equal">
      <formula>"入金"</formula>
    </cfRule>
  </conditionalFormatting>
  <conditionalFormatting sqref="W15:W21">
    <cfRule type="cellIs" dxfId="2758" priority="6776" stopIfTrue="1" operator="equal">
      <formula>"入金"</formula>
    </cfRule>
  </conditionalFormatting>
  <conditionalFormatting sqref="U12">
    <cfRule type="cellIs" dxfId="2757" priority="6774" stopIfTrue="1" operator="equal">
      <formula>"現金"</formula>
    </cfRule>
  </conditionalFormatting>
  <conditionalFormatting sqref="W12">
    <cfRule type="cellIs" dxfId="2756" priority="6775" stopIfTrue="1" operator="equal">
      <formula>"入金"</formula>
    </cfRule>
  </conditionalFormatting>
  <conditionalFormatting sqref="U12">
    <cfRule type="cellIs" dxfId="2755" priority="6771" stopIfTrue="1" operator="equal">
      <formula>"現金"</formula>
    </cfRule>
  </conditionalFormatting>
  <conditionalFormatting sqref="W12">
    <cfRule type="cellIs" dxfId="2754" priority="6772" stopIfTrue="1" operator="equal">
      <formula>"入金"</formula>
    </cfRule>
  </conditionalFormatting>
  <conditionalFormatting sqref="U12">
    <cfRule type="cellIs" dxfId="2753" priority="6770" stopIfTrue="1" operator="equal">
      <formula>"現金"</formula>
    </cfRule>
  </conditionalFormatting>
  <conditionalFormatting sqref="U12">
    <cfRule type="cellIs" dxfId="2752" priority="6769" stopIfTrue="1" operator="equal">
      <formula>"現金"</formula>
    </cfRule>
  </conditionalFormatting>
  <conditionalFormatting sqref="W15:W21">
    <cfRule type="cellIs" dxfId="2751" priority="6711" stopIfTrue="1" operator="equal">
      <formula>"入金"</formula>
    </cfRule>
  </conditionalFormatting>
  <conditionalFormatting sqref="W15:W21">
    <cfRule type="cellIs" dxfId="2750" priority="6710" stopIfTrue="1" operator="equal">
      <formula>"入金"</formula>
    </cfRule>
  </conditionalFormatting>
  <conditionalFormatting sqref="W15:W21">
    <cfRule type="cellIs" dxfId="2749" priority="6709" stopIfTrue="1" operator="equal">
      <formula>"入金"</formula>
    </cfRule>
  </conditionalFormatting>
  <conditionalFormatting sqref="W15:W21">
    <cfRule type="cellIs" dxfId="2748" priority="6708" stopIfTrue="1" operator="equal">
      <formula>"入金"</formula>
    </cfRule>
  </conditionalFormatting>
  <conditionalFormatting sqref="W15:W21">
    <cfRule type="cellIs" dxfId="2747" priority="6707" stopIfTrue="1" operator="equal">
      <formula>"入金"</formula>
    </cfRule>
  </conditionalFormatting>
  <conditionalFormatting sqref="W15:W21">
    <cfRule type="cellIs" dxfId="2746" priority="6706" stopIfTrue="1" operator="equal">
      <formula>"入金"</formula>
    </cfRule>
  </conditionalFormatting>
  <conditionalFormatting sqref="W15:W21">
    <cfRule type="cellIs" dxfId="2745" priority="6705" stopIfTrue="1" operator="equal">
      <formula>"入金"</formula>
    </cfRule>
  </conditionalFormatting>
  <conditionalFormatting sqref="W15:W21">
    <cfRule type="cellIs" dxfId="2744" priority="6704" stopIfTrue="1" operator="equal">
      <formula>"入金"</formula>
    </cfRule>
  </conditionalFormatting>
  <conditionalFormatting sqref="W15:W21">
    <cfRule type="cellIs" dxfId="2743" priority="6703" stopIfTrue="1" operator="equal">
      <formula>"入金"</formula>
    </cfRule>
  </conditionalFormatting>
  <conditionalFormatting sqref="W15:W21">
    <cfRule type="cellIs" dxfId="2742" priority="6689" stopIfTrue="1" operator="equal">
      <formula>"入金"</formula>
    </cfRule>
  </conditionalFormatting>
  <conditionalFormatting sqref="W15:W21">
    <cfRule type="cellIs" dxfId="2741" priority="6687" stopIfTrue="1" operator="equal">
      <formula>"入金"</formula>
    </cfRule>
  </conditionalFormatting>
  <conditionalFormatting sqref="W15:W21">
    <cfRule type="cellIs" dxfId="2740" priority="6688" stopIfTrue="1" operator="equal">
      <formula>"入金"</formula>
    </cfRule>
  </conditionalFormatting>
  <conditionalFormatting sqref="W15:W21">
    <cfRule type="cellIs" dxfId="2739" priority="6665" stopIfTrue="1" operator="equal">
      <formula>"入金"</formula>
    </cfRule>
  </conditionalFormatting>
  <conditionalFormatting sqref="W15:W21">
    <cfRule type="cellIs" dxfId="2738" priority="6664" stopIfTrue="1" operator="equal">
      <formula>"入金"</formula>
    </cfRule>
  </conditionalFormatting>
  <conditionalFormatting sqref="W15:W21">
    <cfRule type="cellIs" dxfId="2737" priority="6663" stopIfTrue="1" operator="equal">
      <formula>"入金"</formula>
    </cfRule>
  </conditionalFormatting>
  <conditionalFormatting sqref="U14">
    <cfRule type="cellIs" dxfId="2736" priority="6608" stopIfTrue="1" operator="equal">
      <formula>"現金"</formula>
    </cfRule>
  </conditionalFormatting>
  <conditionalFormatting sqref="W14">
    <cfRule type="cellIs" dxfId="2735" priority="6607" stopIfTrue="1" operator="equal">
      <formula>"入金"</formula>
    </cfRule>
  </conditionalFormatting>
  <conditionalFormatting sqref="W14">
    <cfRule type="cellIs" dxfId="2734" priority="6606" stopIfTrue="1" operator="equal">
      <formula>"入金"</formula>
    </cfRule>
  </conditionalFormatting>
  <conditionalFormatting sqref="W14">
    <cfRule type="cellIs" dxfId="2733" priority="6605" stopIfTrue="1" operator="equal">
      <formula>"入金"</formula>
    </cfRule>
  </conditionalFormatting>
  <conditionalFormatting sqref="W14">
    <cfRule type="cellIs" dxfId="2732" priority="6604" stopIfTrue="1" operator="equal">
      <formula>"入金"</formula>
    </cfRule>
  </conditionalFormatting>
  <conditionalFormatting sqref="W14">
    <cfRule type="cellIs" dxfId="2731" priority="6603" stopIfTrue="1" operator="equal">
      <formula>"入金"</formula>
    </cfRule>
  </conditionalFormatting>
  <conditionalFormatting sqref="W14">
    <cfRule type="cellIs" dxfId="2730" priority="6602" stopIfTrue="1" operator="equal">
      <formula>"入金"</formula>
    </cfRule>
  </conditionalFormatting>
  <conditionalFormatting sqref="W14">
    <cfRule type="cellIs" dxfId="2729" priority="6601" stopIfTrue="1" operator="equal">
      <formula>"入金"</formula>
    </cfRule>
  </conditionalFormatting>
  <conditionalFormatting sqref="W14">
    <cfRule type="cellIs" dxfId="2728" priority="6600" stopIfTrue="1" operator="equal">
      <formula>"入金"</formula>
    </cfRule>
  </conditionalFormatting>
  <conditionalFormatting sqref="W14">
    <cfRule type="cellIs" dxfId="2727" priority="6599" stopIfTrue="1" operator="equal">
      <formula>"入金"</formula>
    </cfRule>
  </conditionalFormatting>
  <conditionalFormatting sqref="W14">
    <cfRule type="cellIs" dxfId="2726" priority="6598" stopIfTrue="1" operator="equal">
      <formula>"入金"</formula>
    </cfRule>
  </conditionalFormatting>
  <conditionalFormatting sqref="W14">
    <cfRule type="cellIs" dxfId="2725" priority="6597" stopIfTrue="1" operator="equal">
      <formula>"入金"</formula>
    </cfRule>
  </conditionalFormatting>
  <conditionalFormatting sqref="W14">
    <cfRule type="cellIs" dxfId="2724" priority="6596" stopIfTrue="1" operator="equal">
      <formula>"入金"</formula>
    </cfRule>
  </conditionalFormatting>
  <conditionalFormatting sqref="W14">
    <cfRule type="cellIs" dxfId="2723" priority="6595" stopIfTrue="1" operator="equal">
      <formula>"入金"</formula>
    </cfRule>
  </conditionalFormatting>
  <conditionalFormatting sqref="W14">
    <cfRule type="cellIs" dxfId="2722" priority="6594" stopIfTrue="1" operator="equal">
      <formula>"入金"</formula>
    </cfRule>
  </conditionalFormatting>
  <conditionalFormatting sqref="W14">
    <cfRule type="cellIs" dxfId="2721" priority="6593" stopIfTrue="1" operator="equal">
      <formula>"入金"</formula>
    </cfRule>
  </conditionalFormatting>
  <conditionalFormatting sqref="W14">
    <cfRule type="cellIs" dxfId="2720" priority="6592" stopIfTrue="1" operator="equal">
      <formula>"入金"</formula>
    </cfRule>
  </conditionalFormatting>
  <conditionalFormatting sqref="W14">
    <cfRule type="cellIs" dxfId="2719" priority="6591" stopIfTrue="1" operator="equal">
      <formula>"入金"</formula>
    </cfRule>
  </conditionalFormatting>
  <conditionalFormatting sqref="U23:U26">
    <cfRule type="cellIs" dxfId="2718" priority="6531" stopIfTrue="1" operator="equal">
      <formula>"現金"</formula>
    </cfRule>
  </conditionalFormatting>
  <conditionalFormatting sqref="F23:F26">
    <cfRule type="cellIs" dxfId="2717" priority="6532" stopIfTrue="1" operator="equal">
      <formula>"入金"</formula>
    </cfRule>
  </conditionalFormatting>
  <conditionalFormatting sqref="W23:W26">
    <cfRule type="cellIs" dxfId="2716" priority="6530" stopIfTrue="1" operator="equal">
      <formula>"入金"</formula>
    </cfRule>
  </conditionalFormatting>
  <conditionalFormatting sqref="W23:W26">
    <cfRule type="cellIs" dxfId="2715" priority="6529" stopIfTrue="1" operator="equal">
      <formula>"入金"</formula>
    </cfRule>
  </conditionalFormatting>
  <conditionalFormatting sqref="W23:W26">
    <cfRule type="cellIs" dxfId="2714" priority="6528" stopIfTrue="1" operator="equal">
      <formula>"入金"</formula>
    </cfRule>
  </conditionalFormatting>
  <conditionalFormatting sqref="W23:W26">
    <cfRule type="cellIs" dxfId="2713" priority="6527" stopIfTrue="1" operator="equal">
      <formula>"入金"</formula>
    </cfRule>
  </conditionalFormatting>
  <conditionalFormatting sqref="W23:W26">
    <cfRule type="cellIs" dxfId="2712" priority="6526" stopIfTrue="1" operator="equal">
      <formula>"入金"</formula>
    </cfRule>
  </conditionalFormatting>
  <conditionalFormatting sqref="W23:W26">
    <cfRule type="cellIs" dxfId="2711" priority="6525" stopIfTrue="1" operator="equal">
      <formula>"入金"</formula>
    </cfRule>
  </conditionalFormatting>
  <conditionalFormatting sqref="W23:W26">
    <cfRule type="cellIs" dxfId="2710" priority="6524" stopIfTrue="1" operator="equal">
      <formula>"入金"</formula>
    </cfRule>
  </conditionalFormatting>
  <conditionalFormatting sqref="W23:W26">
    <cfRule type="cellIs" dxfId="2709" priority="6523" stopIfTrue="1" operator="equal">
      <formula>"入金"</formula>
    </cfRule>
  </conditionalFormatting>
  <conditionalFormatting sqref="W23:W26">
    <cfRule type="cellIs" dxfId="2708" priority="6522" stopIfTrue="1" operator="equal">
      <formula>"入金"</formula>
    </cfRule>
  </conditionalFormatting>
  <conditionalFormatting sqref="W23:W26">
    <cfRule type="cellIs" dxfId="2707" priority="6521" stopIfTrue="1" operator="equal">
      <formula>"入金"</formula>
    </cfRule>
  </conditionalFormatting>
  <conditionalFormatting sqref="W23:W26">
    <cfRule type="cellIs" dxfId="2706" priority="6520" stopIfTrue="1" operator="equal">
      <formula>"入金"</formula>
    </cfRule>
  </conditionalFormatting>
  <conditionalFormatting sqref="W23:W26">
    <cfRule type="cellIs" dxfId="2705" priority="6519" stopIfTrue="1" operator="equal">
      <formula>"入金"</formula>
    </cfRule>
  </conditionalFormatting>
  <conditionalFormatting sqref="W23:W26">
    <cfRule type="cellIs" dxfId="2704" priority="6518" stopIfTrue="1" operator="equal">
      <formula>"入金"</formula>
    </cfRule>
  </conditionalFormatting>
  <conditionalFormatting sqref="W23:W26">
    <cfRule type="cellIs" dxfId="2703" priority="6517" stopIfTrue="1" operator="equal">
      <formula>"入金"</formula>
    </cfRule>
  </conditionalFormatting>
  <conditionalFormatting sqref="W23:W26">
    <cfRule type="cellIs" dxfId="2702" priority="6516" stopIfTrue="1" operator="equal">
      <formula>"入金"</formula>
    </cfRule>
  </conditionalFormatting>
  <conditionalFormatting sqref="W23:W26">
    <cfRule type="cellIs" dxfId="2701" priority="6515" stopIfTrue="1" operator="equal">
      <formula>"入金"</formula>
    </cfRule>
  </conditionalFormatting>
  <conditionalFormatting sqref="W23:W26">
    <cfRule type="cellIs" dxfId="2700" priority="6514" stopIfTrue="1" operator="equal">
      <formula>"入金"</formula>
    </cfRule>
  </conditionalFormatting>
  <conditionalFormatting sqref="W23:W26">
    <cfRule type="cellIs" dxfId="2699" priority="6513" stopIfTrue="1" operator="equal">
      <formula>"入金"</formula>
    </cfRule>
  </conditionalFormatting>
  <conditionalFormatting sqref="W23:W26">
    <cfRule type="cellIs" dxfId="2698" priority="6512" stopIfTrue="1" operator="equal">
      <formula>"入金"</formula>
    </cfRule>
  </conditionalFormatting>
  <conditionalFormatting sqref="W23:W26">
    <cfRule type="cellIs" dxfId="2697" priority="6511" stopIfTrue="1" operator="equal">
      <formula>"入金"</formula>
    </cfRule>
  </conditionalFormatting>
  <conditionalFormatting sqref="W23:W26">
    <cfRule type="cellIs" dxfId="2696" priority="6510" stopIfTrue="1" operator="equal">
      <formula>"入金"</formula>
    </cfRule>
  </conditionalFormatting>
  <conditionalFormatting sqref="W23:W26">
    <cfRule type="cellIs" dxfId="2695" priority="6509" stopIfTrue="1" operator="equal">
      <formula>"入金"</formula>
    </cfRule>
  </conditionalFormatting>
  <conditionalFormatting sqref="W23:W26">
    <cfRule type="cellIs" dxfId="2694" priority="6507" stopIfTrue="1" operator="equal">
      <formula>"入金"</formula>
    </cfRule>
  </conditionalFormatting>
  <conditionalFormatting sqref="W23:W26">
    <cfRule type="cellIs" dxfId="2693" priority="6508" stopIfTrue="1" operator="equal">
      <formula>"入金"</formula>
    </cfRule>
  </conditionalFormatting>
  <conditionalFormatting sqref="W23:W26">
    <cfRule type="cellIs" dxfId="2692" priority="6506" stopIfTrue="1" operator="equal">
      <formula>"入金"</formula>
    </cfRule>
  </conditionalFormatting>
  <conditionalFormatting sqref="W23:W26">
    <cfRule type="cellIs" dxfId="2691" priority="6505" stopIfTrue="1" operator="equal">
      <formula>"入金"</formula>
    </cfRule>
  </conditionalFormatting>
  <conditionalFormatting sqref="W23:W26">
    <cfRule type="cellIs" dxfId="2690" priority="6504" stopIfTrue="1" operator="equal">
      <formula>"入金"</formula>
    </cfRule>
  </conditionalFormatting>
  <conditionalFormatting sqref="U21">
    <cfRule type="cellIs" dxfId="2689" priority="6437" stopIfTrue="1" operator="equal">
      <formula>"現金"</formula>
    </cfRule>
  </conditionalFormatting>
  <conditionalFormatting sqref="U21">
    <cfRule type="cellIs" dxfId="2688" priority="6435" stopIfTrue="1" operator="equal">
      <formula>"現金"</formula>
    </cfRule>
  </conditionalFormatting>
  <conditionalFormatting sqref="U21">
    <cfRule type="cellIs" dxfId="2687" priority="6433" stopIfTrue="1" operator="equal">
      <formula>"現金"</formula>
    </cfRule>
  </conditionalFormatting>
  <conditionalFormatting sqref="F21">
    <cfRule type="cellIs" dxfId="2686" priority="6432" stopIfTrue="1" operator="equal">
      <formula>"入金"</formula>
    </cfRule>
  </conditionalFormatting>
  <conditionalFormatting sqref="F21">
    <cfRule type="cellIs" dxfId="2685" priority="6431" stopIfTrue="1" operator="equal">
      <formula>"入金"</formula>
    </cfRule>
  </conditionalFormatting>
  <conditionalFormatting sqref="A22:A26">
    <cfRule type="cellIs" dxfId="2684" priority="6430" stopIfTrue="1" operator="equal">
      <formula>"　"</formula>
    </cfRule>
  </conditionalFormatting>
  <conditionalFormatting sqref="W23:W26">
    <cfRule type="cellIs" dxfId="2683" priority="6408" stopIfTrue="1" operator="equal">
      <formula>"入金"</formula>
    </cfRule>
  </conditionalFormatting>
  <conditionalFormatting sqref="W23:W26">
    <cfRule type="cellIs" dxfId="2682" priority="6407" stopIfTrue="1" operator="equal">
      <formula>"入金"</formula>
    </cfRule>
  </conditionalFormatting>
  <conditionalFormatting sqref="W23:W26">
    <cfRule type="cellIs" dxfId="2681" priority="6406" stopIfTrue="1" operator="equal">
      <formula>"入金"</formula>
    </cfRule>
  </conditionalFormatting>
  <conditionalFormatting sqref="U23:U26">
    <cfRule type="cellIs" dxfId="2680" priority="6363" stopIfTrue="1" operator="equal">
      <formula>"現金"</formula>
    </cfRule>
  </conditionalFormatting>
  <conditionalFormatting sqref="U23:U26">
    <cfRule type="cellIs" dxfId="2679" priority="6362" stopIfTrue="1" operator="equal">
      <formula>"現金"</formula>
    </cfRule>
  </conditionalFormatting>
  <conditionalFormatting sqref="U23:U26">
    <cfRule type="cellIs" dxfId="2678" priority="6361" stopIfTrue="1" operator="equal">
      <formula>"現金"</formula>
    </cfRule>
  </conditionalFormatting>
  <conditionalFormatting sqref="U23:U26">
    <cfRule type="cellIs" dxfId="2677" priority="6360" stopIfTrue="1" operator="equal">
      <formula>"現金"</formula>
    </cfRule>
  </conditionalFormatting>
  <conditionalFormatting sqref="U23:U26">
    <cfRule type="cellIs" dxfId="2676" priority="6359" stopIfTrue="1" operator="equal">
      <formula>"現金"</formula>
    </cfRule>
  </conditionalFormatting>
  <conditionalFormatting sqref="U23:U26">
    <cfRule type="cellIs" dxfId="2675" priority="6358" stopIfTrue="1" operator="equal">
      <formula>"現金"</formula>
    </cfRule>
  </conditionalFormatting>
  <conditionalFormatting sqref="U23:U26">
    <cfRule type="cellIs" dxfId="2674" priority="6357" stopIfTrue="1" operator="equal">
      <formula>"現金"</formula>
    </cfRule>
  </conditionalFormatting>
  <conditionalFormatting sqref="U23:U26">
    <cfRule type="cellIs" dxfId="2673" priority="6405" stopIfTrue="1" operator="equal">
      <formula>"現金"</formula>
    </cfRule>
  </conditionalFormatting>
  <conditionalFormatting sqref="U23:U26">
    <cfRule type="cellIs" dxfId="2672" priority="6404" stopIfTrue="1" operator="equal">
      <formula>"現金"</formula>
    </cfRule>
  </conditionalFormatting>
  <conditionalFormatting sqref="U23:U26">
    <cfRule type="cellIs" dxfId="2671" priority="6403" stopIfTrue="1" operator="equal">
      <formula>"現金"</formula>
    </cfRule>
  </conditionalFormatting>
  <conditionalFormatting sqref="U23:U26">
    <cfRule type="cellIs" dxfId="2670" priority="6402" stopIfTrue="1" operator="equal">
      <formula>"現金"</formula>
    </cfRule>
  </conditionalFormatting>
  <conditionalFormatting sqref="U23:U26">
    <cfRule type="cellIs" dxfId="2669" priority="6401" stopIfTrue="1" operator="equal">
      <formula>"現金"</formula>
    </cfRule>
  </conditionalFormatting>
  <conditionalFormatting sqref="U23:U26">
    <cfRule type="cellIs" dxfId="2668" priority="6400" stopIfTrue="1" operator="equal">
      <formula>"現金"</formula>
    </cfRule>
  </conditionalFormatting>
  <conditionalFormatting sqref="U23:U26">
    <cfRule type="cellIs" dxfId="2667" priority="6399" stopIfTrue="1" operator="equal">
      <formula>"現金"</formula>
    </cfRule>
  </conditionalFormatting>
  <conditionalFormatting sqref="U23:U26">
    <cfRule type="cellIs" dxfId="2666" priority="6398" stopIfTrue="1" operator="equal">
      <formula>"現金"</formula>
    </cfRule>
  </conditionalFormatting>
  <conditionalFormatting sqref="U23:U26">
    <cfRule type="cellIs" dxfId="2665" priority="6397" stopIfTrue="1" operator="equal">
      <formula>"現金"</formula>
    </cfRule>
  </conditionalFormatting>
  <conditionalFormatting sqref="U23:U26">
    <cfRule type="cellIs" dxfId="2664" priority="6396" stopIfTrue="1" operator="equal">
      <formula>"現金"</formula>
    </cfRule>
  </conditionalFormatting>
  <conditionalFormatting sqref="W23:W26">
    <cfRule type="cellIs" dxfId="2663" priority="6395" stopIfTrue="1" operator="equal">
      <formula>"入金"</formula>
    </cfRule>
  </conditionalFormatting>
  <conditionalFormatting sqref="W23:W26">
    <cfRule type="cellIs" dxfId="2662" priority="6394" stopIfTrue="1" operator="equal">
      <formula>"入金"</formula>
    </cfRule>
  </conditionalFormatting>
  <conditionalFormatting sqref="W23:W26">
    <cfRule type="cellIs" dxfId="2661" priority="6393" stopIfTrue="1" operator="equal">
      <formula>"入金"</formula>
    </cfRule>
  </conditionalFormatting>
  <conditionalFormatting sqref="U23:U26">
    <cfRule type="cellIs" dxfId="2660" priority="6392" stopIfTrue="1" operator="equal">
      <formula>"現金"</formula>
    </cfRule>
  </conditionalFormatting>
  <conditionalFormatting sqref="U23:U26">
    <cfRule type="cellIs" dxfId="2659" priority="6391" stopIfTrue="1" operator="equal">
      <formula>"現金"</formula>
    </cfRule>
  </conditionalFormatting>
  <conditionalFormatting sqref="W23:W26">
    <cfRule type="cellIs" dxfId="2658" priority="6390" stopIfTrue="1" operator="equal">
      <formula>"入金"</formula>
    </cfRule>
  </conditionalFormatting>
  <conditionalFormatting sqref="W23:W26">
    <cfRule type="cellIs" dxfId="2657" priority="6389" stopIfTrue="1" operator="equal">
      <formula>"入金"</formula>
    </cfRule>
  </conditionalFormatting>
  <conditionalFormatting sqref="U23:U26">
    <cfRule type="cellIs" dxfId="2656" priority="6388" stopIfTrue="1" operator="equal">
      <formula>"現金"</formula>
    </cfRule>
  </conditionalFormatting>
  <conditionalFormatting sqref="U23:U26">
    <cfRule type="cellIs" dxfId="2655" priority="6387" stopIfTrue="1" operator="equal">
      <formula>"現金"</formula>
    </cfRule>
  </conditionalFormatting>
  <conditionalFormatting sqref="U23:U26">
    <cfRule type="cellIs" dxfId="2654" priority="6386" stopIfTrue="1" operator="equal">
      <formula>"現金"</formula>
    </cfRule>
  </conditionalFormatting>
  <conditionalFormatting sqref="U23:U26">
    <cfRule type="cellIs" dxfId="2653" priority="6385" stopIfTrue="1" operator="equal">
      <formula>"現金"</formula>
    </cfRule>
  </conditionalFormatting>
  <conditionalFormatting sqref="U23:U26">
    <cfRule type="cellIs" dxfId="2652" priority="6384" stopIfTrue="1" operator="equal">
      <formula>"現金"</formula>
    </cfRule>
  </conditionalFormatting>
  <conditionalFormatting sqref="U23:U26">
    <cfRule type="cellIs" dxfId="2651" priority="6383" stopIfTrue="1" operator="equal">
      <formula>"現金"</formula>
    </cfRule>
  </conditionalFormatting>
  <conditionalFormatting sqref="U23:U26">
    <cfRule type="cellIs" dxfId="2650" priority="6382" stopIfTrue="1" operator="equal">
      <formula>"現金"</formula>
    </cfRule>
  </conditionalFormatting>
  <conditionalFormatting sqref="U23:U26">
    <cfRule type="cellIs" dxfId="2649" priority="6381" stopIfTrue="1" operator="equal">
      <formula>"現金"</formula>
    </cfRule>
  </conditionalFormatting>
  <conditionalFormatting sqref="W23:W26">
    <cfRule type="cellIs" dxfId="2648" priority="6380" stopIfTrue="1" operator="equal">
      <formula>"入金"</formula>
    </cfRule>
  </conditionalFormatting>
  <conditionalFormatting sqref="W23:W26">
    <cfRule type="cellIs" dxfId="2647" priority="6379" stopIfTrue="1" operator="equal">
      <formula>"入金"</formula>
    </cfRule>
  </conditionalFormatting>
  <conditionalFormatting sqref="W23:W26">
    <cfRule type="cellIs" dxfId="2646" priority="6378" stopIfTrue="1" operator="equal">
      <formula>"入金"</formula>
    </cfRule>
  </conditionalFormatting>
  <conditionalFormatting sqref="U23:U26">
    <cfRule type="cellIs" dxfId="2645" priority="6377" stopIfTrue="1" operator="equal">
      <formula>"現金"</formula>
    </cfRule>
  </conditionalFormatting>
  <conditionalFormatting sqref="U23:U26">
    <cfRule type="cellIs" dxfId="2644" priority="6376" stopIfTrue="1" operator="equal">
      <formula>"現金"</formula>
    </cfRule>
  </conditionalFormatting>
  <conditionalFormatting sqref="W23:W26">
    <cfRule type="cellIs" dxfId="2643" priority="6375" stopIfTrue="1" operator="equal">
      <formula>"入金"</formula>
    </cfRule>
  </conditionalFormatting>
  <conditionalFormatting sqref="W23:W26">
    <cfRule type="cellIs" dxfId="2642" priority="6374" stopIfTrue="1" operator="equal">
      <formula>"入金"</formula>
    </cfRule>
  </conditionalFormatting>
  <conditionalFormatting sqref="U23:U26">
    <cfRule type="cellIs" dxfId="2641" priority="6373" stopIfTrue="1" operator="equal">
      <formula>"現金"</formula>
    </cfRule>
  </conditionalFormatting>
  <conditionalFormatting sqref="U23:U26">
    <cfRule type="cellIs" dxfId="2640" priority="6372" stopIfTrue="1" operator="equal">
      <formula>"現金"</formula>
    </cfRule>
  </conditionalFormatting>
  <conditionalFormatting sqref="U23:U26">
    <cfRule type="cellIs" dxfId="2639" priority="6371" stopIfTrue="1" operator="equal">
      <formula>"現金"</formula>
    </cfRule>
  </conditionalFormatting>
  <conditionalFormatting sqref="U23:U26">
    <cfRule type="cellIs" dxfId="2638" priority="6370" stopIfTrue="1" operator="equal">
      <formula>"現金"</formula>
    </cfRule>
  </conditionalFormatting>
  <conditionalFormatting sqref="U23:U26">
    <cfRule type="cellIs" dxfId="2637" priority="6369" stopIfTrue="1" operator="equal">
      <formula>"現金"</formula>
    </cfRule>
  </conditionalFormatting>
  <conditionalFormatting sqref="U23:U26">
    <cfRule type="cellIs" dxfId="2636" priority="6368" stopIfTrue="1" operator="equal">
      <formula>"現金"</formula>
    </cfRule>
  </conditionalFormatting>
  <conditionalFormatting sqref="U23:U26">
    <cfRule type="cellIs" dxfId="2635" priority="6367" stopIfTrue="1" operator="equal">
      <formula>"現金"</formula>
    </cfRule>
  </conditionalFormatting>
  <conditionalFormatting sqref="U23:U26">
    <cfRule type="cellIs" dxfId="2634" priority="6366" stopIfTrue="1" operator="equal">
      <formula>"現金"</formula>
    </cfRule>
  </conditionalFormatting>
  <conditionalFormatting sqref="W23:W26">
    <cfRule type="cellIs" dxfId="2633" priority="6365" stopIfTrue="1" operator="equal">
      <formula>"入金"</formula>
    </cfRule>
  </conditionalFormatting>
  <conditionalFormatting sqref="W23:W26">
    <cfRule type="cellIs" dxfId="2632" priority="6364" stopIfTrue="1" operator="equal">
      <formula>"入金"</formula>
    </cfRule>
  </conditionalFormatting>
  <conditionalFormatting sqref="U23:U26">
    <cfRule type="cellIs" dxfId="2631" priority="6356" stopIfTrue="1" operator="equal">
      <formula>"現金"</formula>
    </cfRule>
  </conditionalFormatting>
  <conditionalFormatting sqref="W23:W26">
    <cfRule type="cellIs" dxfId="2630" priority="6355" stopIfTrue="1" operator="equal">
      <formula>"入金"</formula>
    </cfRule>
  </conditionalFormatting>
  <conditionalFormatting sqref="W23:W26">
    <cfRule type="cellIs" dxfId="2629" priority="6354" stopIfTrue="1" operator="equal">
      <formula>"入金"</formula>
    </cfRule>
  </conditionalFormatting>
  <conditionalFormatting sqref="U23:U26">
    <cfRule type="cellIs" dxfId="2628" priority="6353" stopIfTrue="1" operator="equal">
      <formula>"現金"</formula>
    </cfRule>
  </conditionalFormatting>
  <conditionalFormatting sqref="U23:U26">
    <cfRule type="cellIs" dxfId="2627" priority="6352" stopIfTrue="1" operator="equal">
      <formula>"現金"</formula>
    </cfRule>
  </conditionalFormatting>
  <conditionalFormatting sqref="A20:A21">
    <cfRule type="cellIs" dxfId="2626" priority="6192" stopIfTrue="1" operator="equal">
      <formula>"　"</formula>
    </cfRule>
  </conditionalFormatting>
  <conditionalFormatting sqref="F17">
    <cfRule type="cellIs" dxfId="2625" priority="5672" stopIfTrue="1" operator="equal">
      <formula>"入金"</formula>
    </cfRule>
  </conditionalFormatting>
  <conditionalFormatting sqref="F17">
    <cfRule type="cellIs" dxfId="2624" priority="5671" stopIfTrue="1" operator="equal">
      <formula>"入金"</formula>
    </cfRule>
  </conditionalFormatting>
  <conditionalFormatting sqref="U2">
    <cfRule type="cellIs" dxfId="2623" priority="2814" stopIfTrue="1" operator="equal">
      <formula>"現金"</formula>
    </cfRule>
  </conditionalFormatting>
  <conditionalFormatting sqref="A2">
    <cfRule type="cellIs" dxfId="2622" priority="2813" stopIfTrue="1" operator="equal">
      <formula>"　"</formula>
    </cfRule>
  </conditionalFormatting>
  <conditionalFormatting sqref="F2">
    <cfRule type="cellIs" dxfId="2621" priority="2812" stopIfTrue="1" operator="equal">
      <formula>"入金"</formula>
    </cfRule>
  </conditionalFormatting>
  <conditionalFormatting sqref="F2">
    <cfRule type="cellIs" dxfId="2620" priority="2811" stopIfTrue="1" operator="equal">
      <formula>"入金"</formula>
    </cfRule>
  </conditionalFormatting>
  <conditionalFormatting sqref="W2">
    <cfRule type="cellIs" dxfId="2619" priority="2810" stopIfTrue="1" operator="equal">
      <formula>"入金"</formula>
    </cfRule>
  </conditionalFormatting>
  <conditionalFormatting sqref="W2">
    <cfRule type="cellIs" dxfId="2618" priority="2809" stopIfTrue="1" operator="equal">
      <formula>"入金"</formula>
    </cfRule>
  </conditionalFormatting>
  <conditionalFormatting sqref="W2">
    <cfRule type="cellIs" dxfId="2617" priority="2808" stopIfTrue="1" operator="equal">
      <formula>"入金"</formula>
    </cfRule>
  </conditionalFormatting>
  <conditionalFormatting sqref="W2">
    <cfRule type="cellIs" dxfId="2616" priority="2807" stopIfTrue="1" operator="equal">
      <formula>"入金"</formula>
    </cfRule>
  </conditionalFormatting>
  <conditionalFormatting sqref="F2">
    <cfRule type="cellIs" dxfId="2615" priority="2806" stopIfTrue="1" operator="equal">
      <formula>"入金"</formula>
    </cfRule>
  </conditionalFormatting>
  <conditionalFormatting sqref="F2">
    <cfRule type="cellIs" dxfId="2614" priority="2805" stopIfTrue="1" operator="equal">
      <formula>"入金"</formula>
    </cfRule>
  </conditionalFormatting>
  <conditionalFormatting sqref="W2">
    <cfRule type="cellIs" dxfId="2613" priority="2804" stopIfTrue="1" operator="equal">
      <formula>"入金"</formula>
    </cfRule>
  </conditionalFormatting>
  <conditionalFormatting sqref="W2">
    <cfRule type="cellIs" dxfId="2612" priority="2803" stopIfTrue="1" operator="equal">
      <formula>"入金"</formula>
    </cfRule>
  </conditionalFormatting>
  <conditionalFormatting sqref="F2">
    <cfRule type="cellIs" dxfId="2611" priority="2802" stopIfTrue="1" operator="equal">
      <formula>"入金"</formula>
    </cfRule>
  </conditionalFormatting>
  <conditionalFormatting sqref="F2">
    <cfRule type="cellIs" dxfId="2610" priority="2801" stopIfTrue="1" operator="equal">
      <formula>"入金"</formula>
    </cfRule>
  </conditionalFormatting>
  <conditionalFormatting sqref="U2">
    <cfRule type="cellIs" dxfId="2609" priority="2800" stopIfTrue="1" operator="equal">
      <formula>"現金"</formula>
    </cfRule>
  </conditionalFormatting>
  <conditionalFormatting sqref="U2">
    <cfRule type="cellIs" dxfId="2608" priority="2799" stopIfTrue="1" operator="equal">
      <formula>"現金"</formula>
    </cfRule>
  </conditionalFormatting>
  <conditionalFormatting sqref="U2">
    <cfRule type="cellIs" dxfId="2607" priority="2798" stopIfTrue="1" operator="equal">
      <formula>"現金"</formula>
    </cfRule>
  </conditionalFormatting>
  <conditionalFormatting sqref="F3">
    <cfRule type="cellIs" dxfId="2606" priority="2722" stopIfTrue="1" operator="equal">
      <formula>"入金"</formula>
    </cfRule>
  </conditionalFormatting>
  <conditionalFormatting sqref="F3">
    <cfRule type="cellIs" dxfId="2605" priority="2721" stopIfTrue="1" operator="equal">
      <formula>"入金"</formula>
    </cfRule>
  </conditionalFormatting>
  <conditionalFormatting sqref="W3">
    <cfRule type="cellIs" dxfId="2604" priority="2718" stopIfTrue="1" operator="equal">
      <formula>"入金"</formula>
    </cfRule>
  </conditionalFormatting>
  <conditionalFormatting sqref="W3">
    <cfRule type="cellIs" dxfId="2603" priority="2717" stopIfTrue="1" operator="equal">
      <formula>"入金"</formula>
    </cfRule>
  </conditionalFormatting>
  <conditionalFormatting sqref="U3">
    <cfRule type="cellIs" dxfId="2602" priority="2720" stopIfTrue="1" operator="equal">
      <formula>"現金"</formula>
    </cfRule>
  </conditionalFormatting>
  <conditionalFormatting sqref="U3">
    <cfRule type="cellIs" dxfId="2601" priority="2719" stopIfTrue="1" operator="equal">
      <formula>"現金"</formula>
    </cfRule>
  </conditionalFormatting>
  <conditionalFormatting sqref="W5:W6">
    <cfRule type="cellIs" dxfId="2600" priority="2716" stopIfTrue="1" operator="equal">
      <formula>"入金"</formula>
    </cfRule>
  </conditionalFormatting>
  <conditionalFormatting sqref="W5:W6">
    <cfRule type="cellIs" dxfId="2599" priority="2715" stopIfTrue="1" operator="equal">
      <formula>"入金"</formula>
    </cfRule>
  </conditionalFormatting>
  <conditionalFormatting sqref="W5:W6">
    <cfRule type="cellIs" dxfId="2598" priority="2714" stopIfTrue="1" operator="equal">
      <formula>"入金"</formula>
    </cfRule>
  </conditionalFormatting>
  <conditionalFormatting sqref="W5:W6">
    <cfRule type="cellIs" dxfId="2597" priority="2713" stopIfTrue="1" operator="equal">
      <formula>"入金"</formula>
    </cfRule>
  </conditionalFormatting>
  <conditionalFormatting sqref="W5:W6">
    <cfRule type="cellIs" dxfId="2596" priority="2712" stopIfTrue="1" operator="equal">
      <formula>"入金"</formula>
    </cfRule>
  </conditionalFormatting>
  <conditionalFormatting sqref="W5:W6">
    <cfRule type="cellIs" dxfId="2595" priority="2711" stopIfTrue="1" operator="equal">
      <formula>"入金"</formula>
    </cfRule>
  </conditionalFormatting>
  <conditionalFormatting sqref="U8:U9 U11">
    <cfRule type="cellIs" dxfId="2594" priority="2709" stopIfTrue="1" operator="equal">
      <formula>"現金"</formula>
    </cfRule>
  </conditionalFormatting>
  <conditionalFormatting sqref="F8:F9">
    <cfRule type="cellIs" dxfId="2593" priority="2710" stopIfTrue="1" operator="equal">
      <formula>"入金"</formula>
    </cfRule>
  </conditionalFormatting>
  <conditionalFormatting sqref="U8:U9 U11">
    <cfRule type="cellIs" dxfId="2592" priority="2708" stopIfTrue="1" operator="equal">
      <formula>"現金"</formula>
    </cfRule>
  </conditionalFormatting>
  <conditionalFormatting sqref="U8:U9 U11">
    <cfRule type="cellIs" dxfId="2591" priority="2707" stopIfTrue="1" operator="equal">
      <formula>"現金"</formula>
    </cfRule>
  </conditionalFormatting>
  <conditionalFormatting sqref="U8:U9 U11">
    <cfRule type="cellIs" dxfId="2590" priority="2706" stopIfTrue="1" operator="equal">
      <formula>"現金"</formula>
    </cfRule>
  </conditionalFormatting>
  <conditionalFormatting sqref="U8:U9 U11">
    <cfRule type="cellIs" dxfId="2589" priority="2705" stopIfTrue="1" operator="equal">
      <formula>"現金"</formula>
    </cfRule>
  </conditionalFormatting>
  <conditionalFormatting sqref="U8:U9 U11">
    <cfRule type="cellIs" dxfId="2588" priority="2704" stopIfTrue="1" operator="equal">
      <formula>"現金"</formula>
    </cfRule>
  </conditionalFormatting>
  <conditionalFormatting sqref="U8:U9 U11">
    <cfRule type="cellIs" dxfId="2587" priority="2703" stopIfTrue="1" operator="equal">
      <formula>"現金"</formula>
    </cfRule>
  </conditionalFormatting>
  <conditionalFormatting sqref="U8:U9 U11">
    <cfRule type="cellIs" dxfId="2586" priority="2702" stopIfTrue="1" operator="equal">
      <formula>"現金"</formula>
    </cfRule>
  </conditionalFormatting>
  <conditionalFormatting sqref="U8:U9 U11">
    <cfRule type="cellIs" dxfId="2585" priority="2701" stopIfTrue="1" operator="equal">
      <formula>"現金"</formula>
    </cfRule>
  </conditionalFormatting>
  <conditionalFormatting sqref="U8:U9 U11">
    <cfRule type="cellIs" dxfId="2584" priority="2700" stopIfTrue="1" operator="equal">
      <formula>"現金"</formula>
    </cfRule>
  </conditionalFormatting>
  <conditionalFormatting sqref="U8:U9 U11">
    <cfRule type="cellIs" dxfId="2583" priority="2699" stopIfTrue="1" operator="equal">
      <formula>"現金"</formula>
    </cfRule>
  </conditionalFormatting>
  <conditionalFormatting sqref="U8:U9 U11">
    <cfRule type="cellIs" dxfId="2582" priority="2698" stopIfTrue="1" operator="equal">
      <formula>"現金"</formula>
    </cfRule>
  </conditionalFormatting>
  <conditionalFormatting sqref="U8:U9 U11">
    <cfRule type="cellIs" dxfId="2581" priority="2697" stopIfTrue="1" operator="equal">
      <formula>"現金"</formula>
    </cfRule>
  </conditionalFormatting>
  <conditionalFormatting sqref="U8:U9 U11">
    <cfRule type="cellIs" dxfId="2580" priority="2696" stopIfTrue="1" operator="equal">
      <formula>"現金"</formula>
    </cfRule>
  </conditionalFormatting>
  <conditionalFormatting sqref="U8:U9 U11">
    <cfRule type="cellIs" dxfId="2579" priority="2695" stopIfTrue="1" operator="equal">
      <formula>"現金"</formula>
    </cfRule>
  </conditionalFormatting>
  <conditionalFormatting sqref="U8:U9 U11">
    <cfRule type="cellIs" dxfId="2578" priority="2694" stopIfTrue="1" operator="equal">
      <formula>"現金"</formula>
    </cfRule>
  </conditionalFormatting>
  <conditionalFormatting sqref="F8:F9">
    <cfRule type="cellIs" dxfId="2577" priority="2692" stopIfTrue="1" operator="equal">
      <formula>"入金"</formula>
    </cfRule>
  </conditionalFormatting>
  <conditionalFormatting sqref="F8:F9">
    <cfRule type="cellIs" dxfId="2576" priority="2693" stopIfTrue="1" operator="equal">
      <formula>"入金"</formula>
    </cfRule>
  </conditionalFormatting>
  <conditionalFormatting sqref="F8:F9">
    <cfRule type="cellIs" dxfId="2575" priority="2691" stopIfTrue="1" operator="equal">
      <formula>"入金"</formula>
    </cfRule>
  </conditionalFormatting>
  <conditionalFormatting sqref="F8:F9">
    <cfRule type="cellIs" dxfId="2574" priority="2690" stopIfTrue="1" operator="equal">
      <formula>"入金"</formula>
    </cfRule>
  </conditionalFormatting>
  <conditionalFormatting sqref="U8:U9 U11">
    <cfRule type="cellIs" dxfId="2573" priority="2689" stopIfTrue="1" operator="equal">
      <formula>"現金"</formula>
    </cfRule>
  </conditionalFormatting>
  <conditionalFormatting sqref="U8:U9 U11">
    <cfRule type="cellIs" dxfId="2572" priority="2688" stopIfTrue="1" operator="equal">
      <formula>"現金"</formula>
    </cfRule>
  </conditionalFormatting>
  <conditionalFormatting sqref="U8:U9 U11">
    <cfRule type="cellIs" dxfId="2571" priority="2687" stopIfTrue="1" operator="equal">
      <formula>"現金"</formula>
    </cfRule>
  </conditionalFormatting>
  <conditionalFormatting sqref="U8:U9 U11">
    <cfRule type="cellIs" dxfId="2570" priority="2686" stopIfTrue="1" operator="equal">
      <formula>"現金"</formula>
    </cfRule>
  </conditionalFormatting>
  <conditionalFormatting sqref="U8:U9 U11">
    <cfRule type="cellIs" dxfId="2569" priority="2685" stopIfTrue="1" operator="equal">
      <formula>"現金"</formula>
    </cfRule>
  </conditionalFormatting>
  <conditionalFormatting sqref="F8:F9">
    <cfRule type="cellIs" dxfId="2568" priority="2681" stopIfTrue="1" operator="equal">
      <formula>"入金"</formula>
    </cfRule>
  </conditionalFormatting>
  <conditionalFormatting sqref="F8:F9">
    <cfRule type="cellIs" dxfId="2567" priority="2682" stopIfTrue="1" operator="equal">
      <formula>"入金"</formula>
    </cfRule>
  </conditionalFormatting>
  <conditionalFormatting sqref="U8:U9 U11">
    <cfRule type="cellIs" dxfId="2566" priority="2684" stopIfTrue="1" operator="equal">
      <formula>"現金"</formula>
    </cfRule>
  </conditionalFormatting>
  <conditionalFormatting sqref="U8:U9 U11">
    <cfRule type="cellIs" dxfId="2565" priority="2683" stopIfTrue="1" operator="equal">
      <formula>"現金"</formula>
    </cfRule>
  </conditionalFormatting>
  <conditionalFormatting sqref="F8:F9">
    <cfRule type="cellIs" dxfId="2564" priority="2680" stopIfTrue="1" operator="equal">
      <formula>"入金"</formula>
    </cfRule>
  </conditionalFormatting>
  <conditionalFormatting sqref="F8:F9">
    <cfRule type="cellIs" dxfId="2563" priority="2679" stopIfTrue="1" operator="equal">
      <formula>"入金"</formula>
    </cfRule>
  </conditionalFormatting>
  <conditionalFormatting sqref="F8:F9">
    <cfRule type="cellIs" dxfId="2562" priority="2678" stopIfTrue="1" operator="equal">
      <formula>"入金"</formula>
    </cfRule>
  </conditionalFormatting>
  <conditionalFormatting sqref="F8:F9">
    <cfRule type="cellIs" dxfId="2561" priority="2677" stopIfTrue="1" operator="equal">
      <formula>"入金"</formula>
    </cfRule>
  </conditionalFormatting>
  <conditionalFormatting sqref="F8:F9">
    <cfRule type="cellIs" dxfId="2560" priority="2676" stopIfTrue="1" operator="equal">
      <formula>"入金"</formula>
    </cfRule>
  </conditionalFormatting>
  <conditionalFormatting sqref="F8:F9">
    <cfRule type="cellIs" dxfId="2559" priority="2675" stopIfTrue="1" operator="equal">
      <formula>"入金"</formula>
    </cfRule>
  </conditionalFormatting>
  <conditionalFormatting sqref="W8:W9">
    <cfRule type="cellIs" dxfId="2558" priority="2674" stopIfTrue="1" operator="equal">
      <formula>"入金"</formula>
    </cfRule>
  </conditionalFormatting>
  <conditionalFormatting sqref="W8:W9">
    <cfRule type="cellIs" dxfId="2557" priority="2673" stopIfTrue="1" operator="equal">
      <formula>"入金"</formula>
    </cfRule>
  </conditionalFormatting>
  <conditionalFormatting sqref="W8:W9">
    <cfRule type="cellIs" dxfId="2556" priority="2672" stopIfTrue="1" operator="equal">
      <formula>"入金"</formula>
    </cfRule>
  </conditionalFormatting>
  <conditionalFormatting sqref="W8:W9">
    <cfRule type="cellIs" dxfId="2555" priority="2671" stopIfTrue="1" operator="equal">
      <formula>"入金"</formula>
    </cfRule>
  </conditionalFormatting>
  <conditionalFormatting sqref="W8:W9">
    <cfRule type="cellIs" dxfId="2554" priority="2670" stopIfTrue="1" operator="equal">
      <formula>"入金"</formula>
    </cfRule>
  </conditionalFormatting>
  <conditionalFormatting sqref="W8:W9">
    <cfRule type="cellIs" dxfId="2553" priority="2669" stopIfTrue="1" operator="equal">
      <formula>"入金"</formula>
    </cfRule>
  </conditionalFormatting>
  <conditionalFormatting sqref="U8:U9 U11">
    <cfRule type="cellIs" dxfId="2552" priority="2623" stopIfTrue="1" operator="equal">
      <formula>"現金"</formula>
    </cfRule>
  </conditionalFormatting>
  <conditionalFormatting sqref="W8:W9 F8:F9">
    <cfRule type="cellIs" dxfId="2551" priority="2624" stopIfTrue="1" operator="equal">
      <formula>"入金"</formula>
    </cfRule>
  </conditionalFormatting>
  <conditionalFormatting sqref="U7">
    <cfRule type="cellIs" dxfId="2550" priority="2621" stopIfTrue="1" operator="equal">
      <formula>"現金"</formula>
    </cfRule>
  </conditionalFormatting>
  <conditionalFormatting sqref="W7">
    <cfRule type="cellIs" dxfId="2549" priority="2622" stopIfTrue="1" operator="equal">
      <formula>"入金"</formula>
    </cfRule>
  </conditionalFormatting>
  <conditionalFormatting sqref="W7">
    <cfRule type="cellIs" dxfId="2548" priority="2620" stopIfTrue="1" operator="equal">
      <formula>"入金"</formula>
    </cfRule>
  </conditionalFormatting>
  <conditionalFormatting sqref="W7">
    <cfRule type="cellIs" dxfId="2547" priority="2618" stopIfTrue="1" operator="equal">
      <formula>"入金"</formula>
    </cfRule>
  </conditionalFormatting>
  <conditionalFormatting sqref="W7">
    <cfRule type="cellIs" dxfId="2546" priority="2619" stopIfTrue="1" operator="equal">
      <formula>"入金"</formula>
    </cfRule>
  </conditionalFormatting>
  <conditionalFormatting sqref="U7">
    <cfRule type="cellIs" dxfId="2545" priority="2617" stopIfTrue="1" operator="equal">
      <formula>"現金"</formula>
    </cfRule>
  </conditionalFormatting>
  <conditionalFormatting sqref="U7">
    <cfRule type="cellIs" dxfId="2544" priority="2616" stopIfTrue="1" operator="equal">
      <formula>"現金"</formula>
    </cfRule>
  </conditionalFormatting>
  <conditionalFormatting sqref="U7">
    <cfRule type="cellIs" dxfId="2543" priority="2615" stopIfTrue="1" operator="equal">
      <formula>"現金"</formula>
    </cfRule>
  </conditionalFormatting>
  <conditionalFormatting sqref="W7">
    <cfRule type="cellIs" dxfId="2542" priority="2614" stopIfTrue="1" operator="equal">
      <formula>"入金"</formula>
    </cfRule>
  </conditionalFormatting>
  <conditionalFormatting sqref="W7">
    <cfRule type="cellIs" dxfId="2541" priority="2613" stopIfTrue="1" operator="equal">
      <formula>"入金"</formula>
    </cfRule>
  </conditionalFormatting>
  <conditionalFormatting sqref="W7">
    <cfRule type="cellIs" dxfId="2540" priority="2611" stopIfTrue="1" operator="equal">
      <formula>"入金"</formula>
    </cfRule>
  </conditionalFormatting>
  <conditionalFormatting sqref="W7">
    <cfRule type="cellIs" dxfId="2539" priority="2612" stopIfTrue="1" operator="equal">
      <formula>"入金"</formula>
    </cfRule>
  </conditionalFormatting>
  <conditionalFormatting sqref="F13:F14">
    <cfRule type="cellIs" dxfId="2538" priority="2607" stopIfTrue="1" operator="equal">
      <formula>"入金"</formula>
    </cfRule>
  </conditionalFormatting>
  <conditionalFormatting sqref="F13:F14">
    <cfRule type="cellIs" dxfId="2537" priority="2606" stopIfTrue="1" operator="equal">
      <formula>"入金"</formula>
    </cfRule>
  </conditionalFormatting>
  <conditionalFormatting sqref="U13">
    <cfRule type="cellIs" dxfId="2536" priority="2605" stopIfTrue="1" operator="equal">
      <formula>"現金"</formula>
    </cfRule>
  </conditionalFormatting>
  <conditionalFormatting sqref="U13">
    <cfRule type="cellIs" dxfId="2535" priority="2604" stopIfTrue="1" operator="equal">
      <formula>"現金"</formula>
    </cfRule>
  </conditionalFormatting>
  <conditionalFormatting sqref="U13">
    <cfRule type="cellIs" dxfId="2534" priority="2603" stopIfTrue="1" operator="equal">
      <formula>"現金"</formula>
    </cfRule>
  </conditionalFormatting>
  <conditionalFormatting sqref="F13:F14">
    <cfRule type="cellIs" dxfId="2533" priority="2601" stopIfTrue="1" operator="equal">
      <formula>"入金"</formula>
    </cfRule>
  </conditionalFormatting>
  <conditionalFormatting sqref="F13:F14">
    <cfRule type="cellIs" dxfId="2532" priority="2602" stopIfTrue="1" operator="equal">
      <formula>"入金"</formula>
    </cfRule>
  </conditionalFormatting>
  <conditionalFormatting sqref="U13">
    <cfRule type="cellIs" dxfId="2531" priority="2600" stopIfTrue="1" operator="equal">
      <formula>"現金"</formula>
    </cfRule>
  </conditionalFormatting>
  <conditionalFormatting sqref="U13">
    <cfRule type="cellIs" dxfId="2530" priority="2599" stopIfTrue="1" operator="equal">
      <formula>"現金"</formula>
    </cfRule>
  </conditionalFormatting>
  <conditionalFormatting sqref="F13:F14">
    <cfRule type="cellIs" dxfId="2529" priority="2598" stopIfTrue="1" operator="equal">
      <formula>"入金"</formula>
    </cfRule>
  </conditionalFormatting>
  <conditionalFormatting sqref="F13:F14">
    <cfRule type="cellIs" dxfId="2528" priority="2597" stopIfTrue="1" operator="equal">
      <formula>"入金"</formula>
    </cfRule>
  </conditionalFormatting>
  <conditionalFormatting sqref="U13">
    <cfRule type="cellIs" dxfId="2527" priority="2596" stopIfTrue="1" operator="equal">
      <formula>"現金"</formula>
    </cfRule>
  </conditionalFormatting>
  <conditionalFormatting sqref="U13">
    <cfRule type="cellIs" dxfId="2526" priority="2595" stopIfTrue="1" operator="equal">
      <formula>"現金"</formula>
    </cfRule>
  </conditionalFormatting>
  <conditionalFormatting sqref="U13">
    <cfRule type="cellIs" dxfId="2525" priority="2594" stopIfTrue="1" operator="equal">
      <formula>"現金"</formula>
    </cfRule>
  </conditionalFormatting>
  <conditionalFormatting sqref="U13">
    <cfRule type="cellIs" dxfId="2524" priority="2593" stopIfTrue="1" operator="equal">
      <formula>"現金"</formula>
    </cfRule>
  </conditionalFormatting>
  <conditionalFormatting sqref="U13">
    <cfRule type="cellIs" dxfId="2523" priority="2592" stopIfTrue="1" operator="equal">
      <formula>"現金"</formula>
    </cfRule>
  </conditionalFormatting>
  <conditionalFormatting sqref="U13">
    <cfRule type="cellIs" dxfId="2522" priority="2591" stopIfTrue="1" operator="equal">
      <formula>"現金"</formula>
    </cfRule>
  </conditionalFormatting>
  <conditionalFormatting sqref="U13">
    <cfRule type="cellIs" dxfId="2521" priority="2590" stopIfTrue="1" operator="equal">
      <formula>"現金"</formula>
    </cfRule>
  </conditionalFormatting>
  <conditionalFormatting sqref="U13">
    <cfRule type="cellIs" dxfId="2520" priority="2589" stopIfTrue="1" operator="equal">
      <formula>"現金"</formula>
    </cfRule>
  </conditionalFormatting>
  <conditionalFormatting sqref="U13">
    <cfRule type="cellIs" dxfId="2519" priority="2588" stopIfTrue="1" operator="equal">
      <formula>"現金"</formula>
    </cfRule>
  </conditionalFormatting>
  <conditionalFormatting sqref="U13">
    <cfRule type="cellIs" dxfId="2518" priority="2587" stopIfTrue="1" operator="equal">
      <formula>"現金"</formula>
    </cfRule>
  </conditionalFormatting>
  <conditionalFormatting sqref="U13">
    <cfRule type="cellIs" dxfId="2517" priority="2586" stopIfTrue="1" operator="equal">
      <formula>"現金"</formula>
    </cfRule>
  </conditionalFormatting>
  <conditionalFormatting sqref="U13">
    <cfRule type="cellIs" dxfId="2516" priority="2585" stopIfTrue="1" operator="equal">
      <formula>"現金"</formula>
    </cfRule>
  </conditionalFormatting>
  <conditionalFormatting sqref="U13">
    <cfRule type="cellIs" dxfId="2515" priority="2584" stopIfTrue="1" operator="equal">
      <formula>"現金"</formula>
    </cfRule>
  </conditionalFormatting>
  <conditionalFormatting sqref="U13">
    <cfRule type="cellIs" dxfId="2514" priority="2583" stopIfTrue="1" operator="equal">
      <formula>"現金"</formula>
    </cfRule>
  </conditionalFormatting>
  <conditionalFormatting sqref="U13">
    <cfRule type="cellIs" dxfId="2513" priority="2582" stopIfTrue="1" operator="equal">
      <formula>"現金"</formula>
    </cfRule>
  </conditionalFormatting>
  <conditionalFormatting sqref="U13">
    <cfRule type="cellIs" dxfId="2512" priority="2581" stopIfTrue="1" operator="equal">
      <formula>"現金"</formula>
    </cfRule>
  </conditionalFormatting>
  <conditionalFormatting sqref="U13">
    <cfRule type="cellIs" dxfId="2511" priority="2580" stopIfTrue="1" operator="equal">
      <formula>"現金"</formula>
    </cfRule>
  </conditionalFormatting>
  <conditionalFormatting sqref="U13">
    <cfRule type="cellIs" dxfId="2510" priority="2579" stopIfTrue="1" operator="equal">
      <formula>"現金"</formula>
    </cfRule>
  </conditionalFormatting>
  <conditionalFormatting sqref="U13">
    <cfRule type="cellIs" dxfId="2509" priority="2578" stopIfTrue="1" operator="equal">
      <formula>"現金"</formula>
    </cfRule>
  </conditionalFormatting>
  <conditionalFormatting sqref="U13">
    <cfRule type="cellIs" dxfId="2508" priority="2577" stopIfTrue="1" operator="equal">
      <formula>"現金"</formula>
    </cfRule>
  </conditionalFormatting>
  <conditionalFormatting sqref="F13:F14">
    <cfRule type="cellIs" dxfId="2507" priority="2576" stopIfTrue="1" operator="equal">
      <formula>"入金"</formula>
    </cfRule>
  </conditionalFormatting>
  <conditionalFormatting sqref="U13">
    <cfRule type="cellIs" dxfId="2506" priority="2575" stopIfTrue="1" operator="equal">
      <formula>"現金"</formula>
    </cfRule>
  </conditionalFormatting>
  <conditionalFormatting sqref="W13">
    <cfRule type="cellIs" dxfId="2505" priority="2574" stopIfTrue="1" operator="equal">
      <formula>"入金"</formula>
    </cfRule>
  </conditionalFormatting>
  <conditionalFormatting sqref="W13">
    <cfRule type="cellIs" dxfId="2504" priority="2573" stopIfTrue="1" operator="equal">
      <formula>"入金"</formula>
    </cfRule>
  </conditionalFormatting>
  <conditionalFormatting sqref="W13">
    <cfRule type="cellIs" dxfId="2503" priority="2572" stopIfTrue="1" operator="equal">
      <formula>"入金"</formula>
    </cfRule>
  </conditionalFormatting>
  <conditionalFormatting sqref="W13">
    <cfRule type="cellIs" dxfId="2502" priority="2571" stopIfTrue="1" operator="equal">
      <formula>"入金"</formula>
    </cfRule>
  </conditionalFormatting>
  <conditionalFormatting sqref="W13">
    <cfRule type="cellIs" dxfId="2501" priority="2570" stopIfTrue="1" operator="equal">
      <formula>"入金"</formula>
    </cfRule>
  </conditionalFormatting>
  <conditionalFormatting sqref="W13">
    <cfRule type="cellIs" dxfId="2500" priority="2569" stopIfTrue="1" operator="equal">
      <formula>"入金"</formula>
    </cfRule>
  </conditionalFormatting>
  <conditionalFormatting sqref="W13">
    <cfRule type="cellIs" dxfId="2499" priority="2568" stopIfTrue="1" operator="equal">
      <formula>"入金"</formula>
    </cfRule>
  </conditionalFormatting>
  <conditionalFormatting sqref="W13">
    <cfRule type="cellIs" dxfId="2498" priority="2567" stopIfTrue="1" operator="equal">
      <formula>"入金"</formula>
    </cfRule>
  </conditionalFormatting>
  <conditionalFormatting sqref="W13">
    <cfRule type="cellIs" dxfId="2497" priority="2566" stopIfTrue="1" operator="equal">
      <formula>"入金"</formula>
    </cfRule>
  </conditionalFormatting>
  <conditionalFormatting sqref="W13">
    <cfRule type="cellIs" dxfId="2496" priority="2565" stopIfTrue="1" operator="equal">
      <formula>"入金"</formula>
    </cfRule>
  </conditionalFormatting>
  <conditionalFormatting sqref="W13">
    <cfRule type="cellIs" dxfId="2495" priority="2564" stopIfTrue="1" operator="equal">
      <formula>"入金"</formula>
    </cfRule>
  </conditionalFormatting>
  <conditionalFormatting sqref="W13">
    <cfRule type="cellIs" dxfId="2494" priority="2563" stopIfTrue="1" operator="equal">
      <formula>"入金"</formula>
    </cfRule>
  </conditionalFormatting>
  <conditionalFormatting sqref="W13">
    <cfRule type="cellIs" dxfId="2493" priority="2562" stopIfTrue="1" operator="equal">
      <formula>"入金"</formula>
    </cfRule>
  </conditionalFormatting>
  <conditionalFormatting sqref="W13">
    <cfRule type="cellIs" dxfId="2492" priority="2561" stopIfTrue="1" operator="equal">
      <formula>"入金"</formula>
    </cfRule>
  </conditionalFormatting>
  <conditionalFormatting sqref="W13">
    <cfRule type="cellIs" dxfId="2491" priority="2560" stopIfTrue="1" operator="equal">
      <formula>"入金"</formula>
    </cfRule>
  </conditionalFormatting>
  <conditionalFormatting sqref="W13">
    <cfRule type="cellIs" dxfId="2490" priority="2559" stopIfTrue="1" operator="equal">
      <formula>"入金"</formula>
    </cfRule>
  </conditionalFormatting>
  <conditionalFormatting sqref="W13">
    <cfRule type="cellIs" dxfId="2489" priority="2558" stopIfTrue="1" operator="equal">
      <formula>"入金"</formula>
    </cfRule>
  </conditionalFormatting>
  <conditionalFormatting sqref="W13">
    <cfRule type="cellIs" dxfId="2488" priority="2557" stopIfTrue="1" operator="equal">
      <formula>"入金"</formula>
    </cfRule>
  </conditionalFormatting>
  <conditionalFormatting sqref="W13">
    <cfRule type="cellIs" dxfId="2487" priority="2556" stopIfTrue="1" operator="equal">
      <formula>"入金"</formula>
    </cfRule>
  </conditionalFormatting>
  <conditionalFormatting sqref="W13">
    <cfRule type="cellIs" dxfId="2486" priority="2555" stopIfTrue="1" operator="equal">
      <formula>"入金"</formula>
    </cfRule>
  </conditionalFormatting>
  <conditionalFormatting sqref="W13">
    <cfRule type="cellIs" dxfId="2485" priority="2554" stopIfTrue="1" operator="equal">
      <formula>"入金"</formula>
    </cfRule>
  </conditionalFormatting>
  <conditionalFormatting sqref="W13">
    <cfRule type="cellIs" dxfId="2484" priority="2553" stopIfTrue="1" operator="equal">
      <formula>"入金"</formula>
    </cfRule>
  </conditionalFormatting>
  <conditionalFormatting sqref="W13">
    <cfRule type="cellIs" dxfId="2483" priority="2551" stopIfTrue="1" operator="equal">
      <formula>"入金"</formula>
    </cfRule>
  </conditionalFormatting>
  <conditionalFormatting sqref="W13">
    <cfRule type="cellIs" dxfId="2482" priority="2552" stopIfTrue="1" operator="equal">
      <formula>"入金"</formula>
    </cfRule>
  </conditionalFormatting>
  <conditionalFormatting sqref="W13">
    <cfRule type="cellIs" dxfId="2481" priority="2550" stopIfTrue="1" operator="equal">
      <formula>"入金"</formula>
    </cfRule>
  </conditionalFormatting>
  <conditionalFormatting sqref="W13">
    <cfRule type="cellIs" dxfId="2480" priority="2549" stopIfTrue="1" operator="equal">
      <formula>"入金"</formula>
    </cfRule>
  </conditionalFormatting>
  <conditionalFormatting sqref="W13">
    <cfRule type="cellIs" dxfId="2479" priority="2548" stopIfTrue="1" operator="equal">
      <formula>"入金"</formula>
    </cfRule>
  </conditionalFormatting>
  <conditionalFormatting sqref="U13">
    <cfRule type="cellIs" dxfId="2478" priority="2547" stopIfTrue="1" operator="equal">
      <formula>"現金"</formula>
    </cfRule>
  </conditionalFormatting>
  <conditionalFormatting sqref="U13">
    <cfRule type="cellIs" dxfId="2477" priority="2545" stopIfTrue="1" operator="equal">
      <formula>"現金"</formula>
    </cfRule>
  </conditionalFormatting>
  <conditionalFormatting sqref="W13">
    <cfRule type="cellIs" dxfId="2476" priority="2546" stopIfTrue="1" operator="equal">
      <formula>"入金"</formula>
    </cfRule>
  </conditionalFormatting>
  <conditionalFormatting sqref="U13">
    <cfRule type="cellIs" dxfId="2475" priority="2543" stopIfTrue="1" operator="equal">
      <formula>"現金"</formula>
    </cfRule>
  </conditionalFormatting>
  <conditionalFormatting sqref="W13">
    <cfRule type="cellIs" dxfId="2474" priority="2544" stopIfTrue="1" operator="equal">
      <formula>"入金"</formula>
    </cfRule>
  </conditionalFormatting>
  <conditionalFormatting sqref="F13:F14">
    <cfRule type="cellIs" dxfId="2473" priority="2542" stopIfTrue="1" operator="equal">
      <formula>"入金"</formula>
    </cfRule>
  </conditionalFormatting>
  <conditionalFormatting sqref="F13:F14">
    <cfRule type="cellIs" dxfId="2472" priority="2541" stopIfTrue="1" operator="equal">
      <formula>"入金"</formula>
    </cfRule>
  </conditionalFormatting>
  <conditionalFormatting sqref="A4">
    <cfRule type="cellIs" dxfId="2471" priority="2540" stopIfTrue="1" operator="equal">
      <formula>"　"</formula>
    </cfRule>
  </conditionalFormatting>
  <conditionalFormatting sqref="U4">
    <cfRule type="cellIs" dxfId="2470" priority="2538" stopIfTrue="1" operator="equal">
      <formula>"現金"</formula>
    </cfRule>
  </conditionalFormatting>
  <conditionalFormatting sqref="W4">
    <cfRule type="cellIs" dxfId="2469" priority="2539" stopIfTrue="1" operator="equal">
      <formula>"入金"</formula>
    </cfRule>
  </conditionalFormatting>
  <conditionalFormatting sqref="W4">
    <cfRule type="cellIs" dxfId="2468" priority="2537" stopIfTrue="1" operator="equal">
      <formula>"入金"</formula>
    </cfRule>
  </conditionalFormatting>
  <conditionalFormatting sqref="W4">
    <cfRule type="cellIs" dxfId="2467" priority="2535" stopIfTrue="1" operator="equal">
      <formula>"入金"</formula>
    </cfRule>
  </conditionalFormatting>
  <conditionalFormatting sqref="W4">
    <cfRule type="cellIs" dxfId="2466" priority="2536" stopIfTrue="1" operator="equal">
      <formula>"入金"</formula>
    </cfRule>
  </conditionalFormatting>
  <conditionalFormatting sqref="U4">
    <cfRule type="cellIs" dxfId="2465" priority="2534" stopIfTrue="1" operator="equal">
      <formula>"現金"</formula>
    </cfRule>
  </conditionalFormatting>
  <conditionalFormatting sqref="U4">
    <cfRule type="cellIs" dxfId="2464" priority="2533" stopIfTrue="1" operator="equal">
      <formula>"現金"</formula>
    </cfRule>
  </conditionalFormatting>
  <conditionalFormatting sqref="U4">
    <cfRule type="cellIs" dxfId="2463" priority="2532" stopIfTrue="1" operator="equal">
      <formula>"現金"</formula>
    </cfRule>
  </conditionalFormatting>
  <conditionalFormatting sqref="W4">
    <cfRule type="cellIs" dxfId="2462" priority="2531" stopIfTrue="1" operator="equal">
      <formula>"入金"</formula>
    </cfRule>
  </conditionalFormatting>
  <conditionalFormatting sqref="W4">
    <cfRule type="cellIs" dxfId="2461" priority="2530" stopIfTrue="1" operator="equal">
      <formula>"入金"</formula>
    </cfRule>
  </conditionalFormatting>
  <conditionalFormatting sqref="W4">
    <cfRule type="cellIs" dxfId="2460" priority="2528" stopIfTrue="1" operator="equal">
      <formula>"入金"</formula>
    </cfRule>
  </conditionalFormatting>
  <conditionalFormatting sqref="W4">
    <cfRule type="cellIs" dxfId="2459" priority="2529" stopIfTrue="1" operator="equal">
      <formula>"入金"</formula>
    </cfRule>
  </conditionalFormatting>
  <conditionalFormatting sqref="F15:F16">
    <cfRule type="cellIs" dxfId="2458" priority="2526" stopIfTrue="1" operator="equal">
      <formula>"入金"</formula>
    </cfRule>
  </conditionalFormatting>
  <conditionalFormatting sqref="F15:F16">
    <cfRule type="cellIs" dxfId="2457" priority="2527" stopIfTrue="1" operator="equal">
      <formula>"入金"</formula>
    </cfRule>
  </conditionalFormatting>
  <conditionalFormatting sqref="F15:F16">
    <cfRule type="cellIs" dxfId="2456" priority="2525" stopIfTrue="1" operator="equal">
      <formula>"入金"</formula>
    </cfRule>
  </conditionalFormatting>
  <conditionalFormatting sqref="F15:F16">
    <cfRule type="cellIs" dxfId="2455" priority="2524" stopIfTrue="1" operator="equal">
      <formula>"入金"</formula>
    </cfRule>
  </conditionalFormatting>
  <conditionalFormatting sqref="F15:F16">
    <cfRule type="cellIs" dxfId="2454" priority="2523" stopIfTrue="1" operator="equal">
      <formula>"入金"</formula>
    </cfRule>
  </conditionalFormatting>
  <conditionalFormatting sqref="F15:F16">
    <cfRule type="cellIs" dxfId="2453" priority="2522" stopIfTrue="1" operator="equal">
      <formula>"入金"</formula>
    </cfRule>
  </conditionalFormatting>
  <conditionalFormatting sqref="F15:F16">
    <cfRule type="cellIs" dxfId="2452" priority="2521" stopIfTrue="1" operator="equal">
      <formula>"入金"</formula>
    </cfRule>
  </conditionalFormatting>
  <conditionalFormatting sqref="F15:F16">
    <cfRule type="cellIs" dxfId="2451" priority="2520" stopIfTrue="1" operator="equal">
      <formula>"入金"</formula>
    </cfRule>
  </conditionalFormatting>
  <conditionalFormatting sqref="F15:F16">
    <cfRule type="cellIs" dxfId="2450" priority="2519" stopIfTrue="1" operator="equal">
      <formula>"入金"</formula>
    </cfRule>
  </conditionalFormatting>
  <conditionalFormatting sqref="F15:F16">
    <cfRule type="cellIs" dxfId="2449" priority="2518" stopIfTrue="1" operator="equal">
      <formula>"入金"</formula>
    </cfRule>
  </conditionalFormatting>
  <conditionalFormatting sqref="F15:F16">
    <cfRule type="cellIs" dxfId="2448" priority="2517" stopIfTrue="1" operator="equal">
      <formula>"入金"</formula>
    </cfRule>
  </conditionalFormatting>
  <conditionalFormatting sqref="F15:F16">
    <cfRule type="cellIs" dxfId="2447" priority="2516" stopIfTrue="1" operator="equal">
      <formula>"入金"</formula>
    </cfRule>
  </conditionalFormatting>
  <conditionalFormatting sqref="F15:F16">
    <cfRule type="cellIs" dxfId="2446" priority="2515" stopIfTrue="1" operator="equal">
      <formula>"入金"</formula>
    </cfRule>
  </conditionalFormatting>
  <conditionalFormatting sqref="F15:F16">
    <cfRule type="cellIs" dxfId="2445" priority="2513" stopIfTrue="1" operator="equal">
      <formula>"入金"</formula>
    </cfRule>
  </conditionalFormatting>
  <conditionalFormatting sqref="F15:F16">
    <cfRule type="cellIs" dxfId="2444" priority="2514" stopIfTrue="1" operator="equal">
      <formula>"入金"</formula>
    </cfRule>
  </conditionalFormatting>
  <conditionalFormatting sqref="F15:F16">
    <cfRule type="cellIs" dxfId="2443" priority="2512" stopIfTrue="1" operator="equal">
      <formula>"入金"</formula>
    </cfRule>
  </conditionalFormatting>
  <conditionalFormatting sqref="F15:F16">
    <cfRule type="cellIs" dxfId="2442" priority="2511" stopIfTrue="1" operator="equal">
      <formula>"入金"</formula>
    </cfRule>
  </conditionalFormatting>
  <conditionalFormatting sqref="F15:F16">
    <cfRule type="cellIs" dxfId="2441" priority="2509" stopIfTrue="1" operator="equal">
      <formula>"入金"</formula>
    </cfRule>
  </conditionalFormatting>
  <conditionalFormatting sqref="F15:F16">
    <cfRule type="cellIs" dxfId="2440" priority="2510" stopIfTrue="1" operator="equal">
      <formula>"入金"</formula>
    </cfRule>
  </conditionalFormatting>
  <conditionalFormatting sqref="F15:F16">
    <cfRule type="cellIs" dxfId="2439" priority="2508" stopIfTrue="1" operator="equal">
      <formula>"入金"</formula>
    </cfRule>
  </conditionalFormatting>
  <conditionalFormatting sqref="F15:F16">
    <cfRule type="cellIs" dxfId="2438" priority="2507" stopIfTrue="1" operator="equal">
      <formula>"入金"</formula>
    </cfRule>
  </conditionalFormatting>
  <conditionalFormatting sqref="F15:F16">
    <cfRule type="cellIs" dxfId="2437" priority="2506" stopIfTrue="1" operator="equal">
      <formula>"入金"</formula>
    </cfRule>
  </conditionalFormatting>
  <conditionalFormatting sqref="F15:F16">
    <cfRule type="cellIs" dxfId="2436" priority="2505" stopIfTrue="1" operator="equal">
      <formula>"入金"</formula>
    </cfRule>
  </conditionalFormatting>
  <conditionalFormatting sqref="F15:F16">
    <cfRule type="cellIs" dxfId="2435" priority="2504" stopIfTrue="1" operator="equal">
      <formula>"入金"</formula>
    </cfRule>
  </conditionalFormatting>
  <conditionalFormatting sqref="F15:F16">
    <cfRule type="cellIs" dxfId="2434" priority="2503" stopIfTrue="1" operator="equal">
      <formula>"入金"</formula>
    </cfRule>
  </conditionalFormatting>
  <conditionalFormatting sqref="U15:U21">
    <cfRule type="cellIs" dxfId="2433" priority="2502" stopIfTrue="1" operator="equal">
      <formula>"現金"</formula>
    </cfRule>
  </conditionalFormatting>
  <conditionalFormatting sqref="U15:U21">
    <cfRule type="cellIs" dxfId="2432" priority="2501" stopIfTrue="1" operator="equal">
      <formula>"現金"</formula>
    </cfRule>
  </conditionalFormatting>
  <conditionalFormatting sqref="U15:U21">
    <cfRule type="cellIs" dxfId="2431" priority="2500" stopIfTrue="1" operator="equal">
      <formula>"現金"</formula>
    </cfRule>
  </conditionalFormatting>
  <conditionalFormatting sqref="U15:U21">
    <cfRule type="cellIs" dxfId="2430" priority="2499" stopIfTrue="1" operator="equal">
      <formula>"現金"</formula>
    </cfRule>
  </conditionalFormatting>
  <conditionalFormatting sqref="U15:U21">
    <cfRule type="cellIs" dxfId="2429" priority="2498" stopIfTrue="1" operator="equal">
      <formula>"現金"</formula>
    </cfRule>
  </conditionalFormatting>
  <conditionalFormatting sqref="U15:U21">
    <cfRule type="cellIs" dxfId="2428" priority="2497" stopIfTrue="1" operator="equal">
      <formula>"現金"</formula>
    </cfRule>
  </conditionalFormatting>
  <conditionalFormatting sqref="U15:U21">
    <cfRule type="cellIs" dxfId="2427" priority="2496" stopIfTrue="1" operator="equal">
      <formula>"現金"</formula>
    </cfRule>
  </conditionalFormatting>
  <conditionalFormatting sqref="U15:U21">
    <cfRule type="cellIs" dxfId="2426" priority="2495" stopIfTrue="1" operator="equal">
      <formula>"現金"</formula>
    </cfRule>
  </conditionalFormatting>
  <conditionalFormatting sqref="U15:U21">
    <cfRule type="cellIs" dxfId="2425" priority="2494" stopIfTrue="1" operator="equal">
      <formula>"現金"</formula>
    </cfRule>
  </conditionalFormatting>
  <conditionalFormatting sqref="U15:U21">
    <cfRule type="cellIs" dxfId="2424" priority="2493" stopIfTrue="1" operator="equal">
      <formula>"現金"</formula>
    </cfRule>
  </conditionalFormatting>
  <conditionalFormatting sqref="U15:U21">
    <cfRule type="cellIs" dxfId="2423" priority="2492" stopIfTrue="1" operator="equal">
      <formula>"現金"</formula>
    </cfRule>
  </conditionalFormatting>
  <conditionalFormatting sqref="U15:U21">
    <cfRule type="cellIs" dxfId="2422" priority="2491" stopIfTrue="1" operator="equal">
      <formula>"現金"</formula>
    </cfRule>
  </conditionalFormatting>
  <conditionalFormatting sqref="U15:U21">
    <cfRule type="cellIs" dxfId="2421" priority="2490" stopIfTrue="1" operator="equal">
      <formula>"現金"</formula>
    </cfRule>
  </conditionalFormatting>
  <conditionalFormatting sqref="U15:U21">
    <cfRule type="cellIs" dxfId="2420" priority="2489" stopIfTrue="1" operator="equal">
      <formula>"現金"</formula>
    </cfRule>
  </conditionalFormatting>
  <conditionalFormatting sqref="U15:U21">
    <cfRule type="cellIs" dxfId="2419" priority="2488" stopIfTrue="1" operator="equal">
      <formula>"現金"</formula>
    </cfRule>
  </conditionalFormatting>
  <conditionalFormatting sqref="U15:U21">
    <cfRule type="cellIs" dxfId="2418" priority="2487" stopIfTrue="1" operator="equal">
      <formula>"現金"</formula>
    </cfRule>
  </conditionalFormatting>
  <conditionalFormatting sqref="U15:U21">
    <cfRule type="cellIs" dxfId="2417" priority="2486" stopIfTrue="1" operator="equal">
      <formula>"現金"</formula>
    </cfRule>
  </conditionalFormatting>
  <conditionalFormatting sqref="U15:U21">
    <cfRule type="cellIs" dxfId="2416" priority="2485" stopIfTrue="1" operator="equal">
      <formula>"現金"</formula>
    </cfRule>
  </conditionalFormatting>
  <conditionalFormatting sqref="U15:U21">
    <cfRule type="cellIs" dxfId="2415" priority="2484" stopIfTrue="1" operator="equal">
      <formula>"現金"</formula>
    </cfRule>
  </conditionalFormatting>
  <conditionalFormatting sqref="U15:U21">
    <cfRule type="cellIs" dxfId="2414" priority="2483" stopIfTrue="1" operator="equal">
      <formula>"現金"</formula>
    </cfRule>
  </conditionalFormatting>
  <conditionalFormatting sqref="U15:U21">
    <cfRule type="cellIs" dxfId="2413" priority="2482" stopIfTrue="1" operator="equal">
      <formula>"現金"</formula>
    </cfRule>
  </conditionalFormatting>
  <conditionalFormatting sqref="U15:U21">
    <cfRule type="cellIs" dxfId="2412" priority="2481" stopIfTrue="1" operator="equal">
      <formula>"現金"</formula>
    </cfRule>
  </conditionalFormatting>
  <conditionalFormatting sqref="U15:U21">
    <cfRule type="cellIs" dxfId="2411" priority="2480" stopIfTrue="1" operator="equal">
      <formula>"現金"</formula>
    </cfRule>
  </conditionalFormatting>
  <conditionalFormatting sqref="U15:U21">
    <cfRule type="cellIs" dxfId="2410" priority="2479" stopIfTrue="1" operator="equal">
      <formula>"現金"</formula>
    </cfRule>
  </conditionalFormatting>
  <conditionalFormatting sqref="F17:F21">
    <cfRule type="cellIs" dxfId="2409" priority="2478" stopIfTrue="1" operator="equal">
      <formula>"入金"</formula>
    </cfRule>
  </conditionalFormatting>
  <conditionalFormatting sqref="F17:F21">
    <cfRule type="cellIs" dxfId="2408" priority="2477" stopIfTrue="1" operator="equal">
      <formula>"入金"</formula>
    </cfRule>
  </conditionalFormatting>
  <conditionalFormatting sqref="W22:W26">
    <cfRule type="cellIs" dxfId="2407" priority="2476" stopIfTrue="1" operator="equal">
      <formula>"入金"</formula>
    </cfRule>
  </conditionalFormatting>
  <conditionalFormatting sqref="W22:W26">
    <cfRule type="cellIs" dxfId="2406" priority="2475" stopIfTrue="1" operator="equal">
      <formula>"入金"</formula>
    </cfRule>
  </conditionalFormatting>
  <conditionalFormatting sqref="W22:W26">
    <cfRule type="cellIs" dxfId="2405" priority="2474" stopIfTrue="1" operator="equal">
      <formula>"入金"</formula>
    </cfRule>
  </conditionalFormatting>
  <conditionalFormatting sqref="W22:W26">
    <cfRule type="cellIs" dxfId="2404" priority="2473" stopIfTrue="1" operator="equal">
      <formula>"入金"</formula>
    </cfRule>
  </conditionalFormatting>
  <conditionalFormatting sqref="W22:W26">
    <cfRule type="cellIs" dxfId="2403" priority="2472" stopIfTrue="1" operator="equal">
      <formula>"入金"</formula>
    </cfRule>
  </conditionalFormatting>
  <conditionalFormatting sqref="W22:W26">
    <cfRule type="cellIs" dxfId="2402" priority="2471" stopIfTrue="1" operator="equal">
      <formula>"入金"</formula>
    </cfRule>
  </conditionalFormatting>
  <conditionalFormatting sqref="W22:W26">
    <cfRule type="cellIs" dxfId="2401" priority="2470" stopIfTrue="1" operator="equal">
      <formula>"入金"</formula>
    </cfRule>
  </conditionalFormatting>
  <conditionalFormatting sqref="W22:W26">
    <cfRule type="cellIs" dxfId="2400" priority="2469" stopIfTrue="1" operator="equal">
      <formula>"入金"</formula>
    </cfRule>
  </conditionalFormatting>
  <conditionalFormatting sqref="W22:W26">
    <cfRule type="cellIs" dxfId="2399" priority="2468" stopIfTrue="1" operator="equal">
      <formula>"入金"</formula>
    </cfRule>
  </conditionalFormatting>
  <conditionalFormatting sqref="W22:W26">
    <cfRule type="cellIs" dxfId="2398" priority="2467" stopIfTrue="1" operator="equal">
      <formula>"入金"</formula>
    </cfRule>
  </conditionalFormatting>
  <conditionalFormatting sqref="W22:W26">
    <cfRule type="cellIs" dxfId="2397" priority="2466" stopIfTrue="1" operator="equal">
      <formula>"入金"</formula>
    </cfRule>
  </conditionalFormatting>
  <conditionalFormatting sqref="W22:W26">
    <cfRule type="cellIs" dxfId="2396" priority="2465" stopIfTrue="1" operator="equal">
      <formula>"入金"</formula>
    </cfRule>
  </conditionalFormatting>
  <conditionalFormatting sqref="W22:W26">
    <cfRule type="cellIs" dxfId="2395" priority="2464" stopIfTrue="1" operator="equal">
      <formula>"入金"</formula>
    </cfRule>
  </conditionalFormatting>
  <conditionalFormatting sqref="W22:W26">
    <cfRule type="cellIs" dxfId="2394" priority="2463" stopIfTrue="1" operator="equal">
      <formula>"入金"</formula>
    </cfRule>
  </conditionalFormatting>
  <conditionalFormatting sqref="W22:W26">
    <cfRule type="cellIs" dxfId="2393" priority="2462" stopIfTrue="1" operator="equal">
      <formula>"入金"</formula>
    </cfRule>
  </conditionalFormatting>
  <conditionalFormatting sqref="W22:W26">
    <cfRule type="cellIs" dxfId="2392" priority="2461" stopIfTrue="1" operator="equal">
      <formula>"入金"</formula>
    </cfRule>
  </conditionalFormatting>
  <conditionalFormatting sqref="W22:W26">
    <cfRule type="cellIs" dxfId="2391" priority="2460" stopIfTrue="1" operator="equal">
      <formula>"入金"</formula>
    </cfRule>
  </conditionalFormatting>
  <conditionalFormatting sqref="W22:W26">
    <cfRule type="cellIs" dxfId="2390" priority="2459" stopIfTrue="1" operator="equal">
      <formula>"入金"</formula>
    </cfRule>
  </conditionalFormatting>
  <conditionalFormatting sqref="W22:W26">
    <cfRule type="cellIs" dxfId="2389" priority="2458" stopIfTrue="1" operator="equal">
      <formula>"入金"</formula>
    </cfRule>
  </conditionalFormatting>
  <conditionalFormatting sqref="W22:W26">
    <cfRule type="cellIs" dxfId="2388" priority="2457" stopIfTrue="1" operator="equal">
      <formula>"入金"</formula>
    </cfRule>
  </conditionalFormatting>
  <conditionalFormatting sqref="W22:W26">
    <cfRule type="cellIs" dxfId="2387" priority="2456" stopIfTrue="1" operator="equal">
      <formula>"入金"</formula>
    </cfRule>
  </conditionalFormatting>
  <conditionalFormatting sqref="W22:W26">
    <cfRule type="cellIs" dxfId="2386" priority="2455" stopIfTrue="1" operator="equal">
      <formula>"入金"</formula>
    </cfRule>
  </conditionalFormatting>
  <conditionalFormatting sqref="W22:W26">
    <cfRule type="cellIs" dxfId="2385" priority="2453" stopIfTrue="1" operator="equal">
      <formula>"入金"</formula>
    </cfRule>
  </conditionalFormatting>
  <conditionalFormatting sqref="W22:W26">
    <cfRule type="cellIs" dxfId="2384" priority="2454" stopIfTrue="1" operator="equal">
      <formula>"入金"</formula>
    </cfRule>
  </conditionalFormatting>
  <conditionalFormatting sqref="W22:W26">
    <cfRule type="cellIs" dxfId="2383" priority="2452" stopIfTrue="1" operator="equal">
      <formula>"入金"</formula>
    </cfRule>
  </conditionalFormatting>
  <conditionalFormatting sqref="W22:W26">
    <cfRule type="cellIs" dxfId="2382" priority="2451" stopIfTrue="1" operator="equal">
      <formula>"入金"</formula>
    </cfRule>
  </conditionalFormatting>
  <conditionalFormatting sqref="W22:W26">
    <cfRule type="cellIs" dxfId="2381" priority="2450" stopIfTrue="1" operator="equal">
      <formula>"入金"</formula>
    </cfRule>
  </conditionalFormatting>
  <conditionalFormatting sqref="F22:F26">
    <cfRule type="cellIs" dxfId="2380" priority="2425" stopIfTrue="1" operator="equal">
      <formula>"入金"</formula>
    </cfRule>
  </conditionalFormatting>
  <conditionalFormatting sqref="F22:F26">
    <cfRule type="cellIs" dxfId="2379" priority="2424" stopIfTrue="1" operator="equal">
      <formula>"入金"</formula>
    </cfRule>
  </conditionalFormatting>
  <conditionalFormatting sqref="F19">
    <cfRule type="cellIs" dxfId="2378" priority="2423" stopIfTrue="1" operator="equal">
      <formula>"入金"</formula>
    </cfRule>
  </conditionalFormatting>
  <conditionalFormatting sqref="F19">
    <cfRule type="cellIs" dxfId="2377" priority="2422" stopIfTrue="1" operator="equal">
      <formula>"入金"</formula>
    </cfRule>
  </conditionalFormatting>
  <conditionalFormatting sqref="F19">
    <cfRule type="cellIs" dxfId="2376" priority="2420" stopIfTrue="1" operator="equal">
      <formula>"入金"</formula>
    </cfRule>
  </conditionalFormatting>
  <conditionalFormatting sqref="F19">
    <cfRule type="cellIs" dxfId="2375" priority="2421" stopIfTrue="1" operator="equal">
      <formula>"入金"</formula>
    </cfRule>
  </conditionalFormatting>
  <conditionalFormatting sqref="F19">
    <cfRule type="cellIs" dxfId="2374" priority="2419" stopIfTrue="1" operator="equal">
      <formula>"入金"</formula>
    </cfRule>
  </conditionalFormatting>
  <conditionalFormatting sqref="F19">
    <cfRule type="cellIs" dxfId="2373" priority="2418" stopIfTrue="1" operator="equal">
      <formula>"入金"</formula>
    </cfRule>
  </conditionalFormatting>
  <conditionalFormatting sqref="F19">
    <cfRule type="cellIs" dxfId="2372" priority="2417" stopIfTrue="1" operator="equal">
      <formula>"入金"</formula>
    </cfRule>
  </conditionalFormatting>
  <conditionalFormatting sqref="F19">
    <cfRule type="cellIs" dxfId="2371" priority="2416" stopIfTrue="1" operator="equal">
      <formula>"入金"</formula>
    </cfRule>
  </conditionalFormatting>
  <conditionalFormatting sqref="F19">
    <cfRule type="cellIs" dxfId="2370" priority="2415" stopIfTrue="1" operator="equal">
      <formula>"入金"</formula>
    </cfRule>
  </conditionalFormatting>
  <conditionalFormatting sqref="W19">
    <cfRule type="cellIs" dxfId="2369" priority="2414" stopIfTrue="1" operator="equal">
      <formula>"入金"</formula>
    </cfRule>
  </conditionalFormatting>
  <conditionalFormatting sqref="W19">
    <cfRule type="cellIs" dxfId="2368" priority="2413" stopIfTrue="1" operator="equal">
      <formula>"入金"</formula>
    </cfRule>
  </conditionalFormatting>
  <conditionalFormatting sqref="W19">
    <cfRule type="cellIs" dxfId="2367" priority="2412" stopIfTrue="1" operator="equal">
      <formula>"入金"</formula>
    </cfRule>
  </conditionalFormatting>
  <conditionalFormatting sqref="W19">
    <cfRule type="cellIs" dxfId="2366" priority="2411" stopIfTrue="1" operator="equal">
      <formula>"入金"</formula>
    </cfRule>
  </conditionalFormatting>
  <conditionalFormatting sqref="W19">
    <cfRule type="cellIs" dxfId="2365" priority="2410" stopIfTrue="1" operator="equal">
      <formula>"入金"</formula>
    </cfRule>
  </conditionalFormatting>
  <conditionalFormatting sqref="W19">
    <cfRule type="cellIs" dxfId="2364" priority="2409" stopIfTrue="1" operator="equal">
      <formula>"入金"</formula>
    </cfRule>
  </conditionalFormatting>
  <conditionalFormatting sqref="W19">
    <cfRule type="cellIs" dxfId="2363" priority="2408" stopIfTrue="1" operator="equal">
      <formula>"入金"</formula>
    </cfRule>
  </conditionalFormatting>
  <conditionalFormatting sqref="W19">
    <cfRule type="cellIs" dxfId="2362" priority="2407" stopIfTrue="1" operator="equal">
      <formula>"入金"</formula>
    </cfRule>
  </conditionalFormatting>
  <conditionalFormatting sqref="W19">
    <cfRule type="cellIs" dxfId="2361" priority="2406" stopIfTrue="1" operator="equal">
      <formula>"入金"</formula>
    </cfRule>
  </conditionalFormatting>
  <conditionalFormatting sqref="W19">
    <cfRule type="cellIs" dxfId="2360" priority="2405" stopIfTrue="1" operator="equal">
      <formula>"入金"</formula>
    </cfRule>
  </conditionalFormatting>
  <conditionalFormatting sqref="W19">
    <cfRule type="cellIs" dxfId="2359" priority="2404" stopIfTrue="1" operator="equal">
      <formula>"入金"</formula>
    </cfRule>
  </conditionalFormatting>
  <conditionalFormatting sqref="W19">
    <cfRule type="cellIs" dxfId="2358" priority="2403" stopIfTrue="1" operator="equal">
      <formula>"入金"</formula>
    </cfRule>
  </conditionalFormatting>
  <conditionalFormatting sqref="W19">
    <cfRule type="cellIs" dxfId="2357" priority="2402" stopIfTrue="1" operator="equal">
      <formula>"入金"</formula>
    </cfRule>
  </conditionalFormatting>
  <conditionalFormatting sqref="W19">
    <cfRule type="cellIs" dxfId="2356" priority="2401" stopIfTrue="1" operator="equal">
      <formula>"入金"</formula>
    </cfRule>
  </conditionalFormatting>
  <conditionalFormatting sqref="W19">
    <cfRule type="cellIs" dxfId="2355" priority="2400" stopIfTrue="1" operator="equal">
      <formula>"入金"</formula>
    </cfRule>
  </conditionalFormatting>
  <conditionalFormatting sqref="W19">
    <cfRule type="cellIs" dxfId="2354" priority="2399" stopIfTrue="1" operator="equal">
      <formula>"入金"</formula>
    </cfRule>
  </conditionalFormatting>
  <conditionalFormatting sqref="W19">
    <cfRule type="cellIs" dxfId="2353" priority="2398" stopIfTrue="1" operator="equal">
      <formula>"入金"</formula>
    </cfRule>
  </conditionalFormatting>
  <conditionalFormatting sqref="W19">
    <cfRule type="cellIs" dxfId="2352" priority="2397" stopIfTrue="1" operator="equal">
      <formula>"入金"</formula>
    </cfRule>
  </conditionalFormatting>
  <conditionalFormatting sqref="W19">
    <cfRule type="cellIs" dxfId="2351" priority="2396" stopIfTrue="1" operator="equal">
      <formula>"入金"</formula>
    </cfRule>
  </conditionalFormatting>
  <conditionalFormatting sqref="W19">
    <cfRule type="cellIs" dxfId="2350" priority="2395" stopIfTrue="1" operator="equal">
      <formula>"入金"</formula>
    </cfRule>
  </conditionalFormatting>
  <conditionalFormatting sqref="W19">
    <cfRule type="cellIs" dxfId="2349" priority="2394" stopIfTrue="1" operator="equal">
      <formula>"入金"</formula>
    </cfRule>
  </conditionalFormatting>
  <conditionalFormatting sqref="W19">
    <cfRule type="cellIs" dxfId="2348" priority="2393" stopIfTrue="1" operator="equal">
      <formula>"入金"</formula>
    </cfRule>
  </conditionalFormatting>
  <conditionalFormatting sqref="W19">
    <cfRule type="cellIs" dxfId="2347" priority="2391" stopIfTrue="1" operator="equal">
      <formula>"入金"</formula>
    </cfRule>
  </conditionalFormatting>
  <conditionalFormatting sqref="W19">
    <cfRule type="cellIs" dxfId="2346" priority="2392" stopIfTrue="1" operator="equal">
      <formula>"入金"</formula>
    </cfRule>
  </conditionalFormatting>
  <conditionalFormatting sqref="W19">
    <cfRule type="cellIs" dxfId="2345" priority="2390" stopIfTrue="1" operator="equal">
      <formula>"入金"</formula>
    </cfRule>
  </conditionalFormatting>
  <conditionalFormatting sqref="W19">
    <cfRule type="cellIs" dxfId="2344" priority="2389" stopIfTrue="1" operator="equal">
      <formula>"入金"</formula>
    </cfRule>
  </conditionalFormatting>
  <conditionalFormatting sqref="W19">
    <cfRule type="cellIs" dxfId="2343" priority="2388" stopIfTrue="1" operator="equal">
      <formula>"入金"</formula>
    </cfRule>
  </conditionalFormatting>
  <conditionalFormatting sqref="F24:F25">
    <cfRule type="cellIs" dxfId="2342" priority="2387" stopIfTrue="1" operator="equal">
      <formula>"入金"</formula>
    </cfRule>
  </conditionalFormatting>
  <conditionalFormatting sqref="F24:F25">
    <cfRule type="cellIs" dxfId="2341" priority="2386" stopIfTrue="1" operator="equal">
      <formula>"入金"</formula>
    </cfRule>
  </conditionalFormatting>
  <conditionalFormatting sqref="F24:F25">
    <cfRule type="cellIs" dxfId="2340" priority="2384" stopIfTrue="1" operator="equal">
      <formula>"入金"</formula>
    </cfRule>
  </conditionalFormatting>
  <conditionalFormatting sqref="F24:F25">
    <cfRule type="cellIs" dxfId="2339" priority="2385" stopIfTrue="1" operator="equal">
      <formula>"入金"</formula>
    </cfRule>
  </conditionalFormatting>
  <conditionalFormatting sqref="F24:F25">
    <cfRule type="cellIs" dxfId="2338" priority="2383" stopIfTrue="1" operator="equal">
      <formula>"入金"</formula>
    </cfRule>
  </conditionalFormatting>
  <conditionalFormatting sqref="F24:F25">
    <cfRule type="cellIs" dxfId="2337" priority="2382" stopIfTrue="1" operator="equal">
      <formula>"入金"</formula>
    </cfRule>
  </conditionalFormatting>
  <conditionalFormatting sqref="F24:F25">
    <cfRule type="cellIs" dxfId="2336" priority="2381" stopIfTrue="1" operator="equal">
      <formula>"入金"</formula>
    </cfRule>
  </conditionalFormatting>
  <conditionalFormatting sqref="F24:F25">
    <cfRule type="cellIs" dxfId="2335" priority="2380" stopIfTrue="1" operator="equal">
      <formula>"入金"</formula>
    </cfRule>
  </conditionalFormatting>
  <conditionalFormatting sqref="F24:F25">
    <cfRule type="cellIs" dxfId="2334" priority="2379" stopIfTrue="1" operator="equal">
      <formula>"入金"</formula>
    </cfRule>
  </conditionalFormatting>
  <conditionalFormatting sqref="W28">
    <cfRule type="cellIs" dxfId="2333" priority="2006" stopIfTrue="1" operator="equal">
      <formula>"入金"</formula>
    </cfRule>
  </conditionalFormatting>
  <conditionalFormatting sqref="W28">
    <cfRule type="cellIs" dxfId="2332" priority="2005" stopIfTrue="1" operator="equal">
      <formula>"入金"</formula>
    </cfRule>
  </conditionalFormatting>
  <conditionalFormatting sqref="W28">
    <cfRule type="cellIs" dxfId="2331" priority="2004" stopIfTrue="1" operator="equal">
      <formula>"入金"</formula>
    </cfRule>
  </conditionalFormatting>
  <conditionalFormatting sqref="W28">
    <cfRule type="cellIs" dxfId="2330" priority="2003" stopIfTrue="1" operator="equal">
      <formula>"入金"</formula>
    </cfRule>
  </conditionalFormatting>
  <conditionalFormatting sqref="W28">
    <cfRule type="cellIs" dxfId="2329" priority="2002" stopIfTrue="1" operator="equal">
      <formula>"入金"</formula>
    </cfRule>
  </conditionalFormatting>
  <conditionalFormatting sqref="W28">
    <cfRule type="cellIs" dxfId="2328" priority="2001" stopIfTrue="1" operator="equal">
      <formula>"入金"</formula>
    </cfRule>
  </conditionalFormatting>
  <conditionalFormatting sqref="U28">
    <cfRule type="cellIs" dxfId="2327" priority="2043" stopIfTrue="1" operator="equal">
      <formula>"現金"</formula>
    </cfRule>
  </conditionalFormatting>
  <conditionalFormatting sqref="U28">
    <cfRule type="cellIs" dxfId="2326" priority="2042" stopIfTrue="1" operator="equal">
      <formula>"現金"</formula>
    </cfRule>
  </conditionalFormatting>
  <conditionalFormatting sqref="U28">
    <cfRule type="cellIs" dxfId="2325" priority="2041" stopIfTrue="1" operator="equal">
      <formula>"現金"</formula>
    </cfRule>
  </conditionalFormatting>
  <conditionalFormatting sqref="U28">
    <cfRule type="cellIs" dxfId="2324" priority="2040" stopIfTrue="1" operator="equal">
      <formula>"現金"</formula>
    </cfRule>
  </conditionalFormatting>
  <conditionalFormatting sqref="F28">
    <cfRule type="cellIs" dxfId="2323" priority="2039" stopIfTrue="1" operator="equal">
      <formula>"入金"</formula>
    </cfRule>
  </conditionalFormatting>
  <conditionalFormatting sqref="F28">
    <cfRule type="cellIs" dxfId="2322" priority="2038" stopIfTrue="1" operator="equal">
      <formula>"入金"</formula>
    </cfRule>
  </conditionalFormatting>
  <conditionalFormatting sqref="F28">
    <cfRule type="cellIs" dxfId="2321" priority="2036" stopIfTrue="1" operator="equal">
      <formula>"入金"</formula>
    </cfRule>
  </conditionalFormatting>
  <conditionalFormatting sqref="F28">
    <cfRule type="cellIs" dxfId="2320" priority="2037" stopIfTrue="1" operator="equal">
      <formula>"入金"</formula>
    </cfRule>
  </conditionalFormatting>
  <conditionalFormatting sqref="F28">
    <cfRule type="cellIs" dxfId="2319" priority="2035" stopIfTrue="1" operator="equal">
      <formula>"入金"</formula>
    </cfRule>
  </conditionalFormatting>
  <conditionalFormatting sqref="F28">
    <cfRule type="cellIs" dxfId="2318" priority="2034" stopIfTrue="1" operator="equal">
      <formula>"入金"</formula>
    </cfRule>
  </conditionalFormatting>
  <conditionalFormatting sqref="F28">
    <cfRule type="cellIs" dxfId="2317" priority="2033" stopIfTrue="1" operator="equal">
      <formula>"入金"</formula>
    </cfRule>
  </conditionalFormatting>
  <conditionalFormatting sqref="F28">
    <cfRule type="cellIs" dxfId="2316" priority="2032" stopIfTrue="1" operator="equal">
      <formula>"入金"</formula>
    </cfRule>
  </conditionalFormatting>
  <conditionalFormatting sqref="F28">
    <cfRule type="cellIs" dxfId="2315" priority="2031" stopIfTrue="1" operator="equal">
      <formula>"入金"</formula>
    </cfRule>
  </conditionalFormatting>
  <conditionalFormatting sqref="W28">
    <cfRule type="cellIs" dxfId="2314" priority="2030" stopIfTrue="1" operator="equal">
      <formula>"入金"</formula>
    </cfRule>
  </conditionalFormatting>
  <conditionalFormatting sqref="W28">
    <cfRule type="cellIs" dxfId="2313" priority="2029" stopIfTrue="1" operator="equal">
      <formula>"入金"</formula>
    </cfRule>
  </conditionalFormatting>
  <conditionalFormatting sqref="W28">
    <cfRule type="cellIs" dxfId="2312" priority="2028" stopIfTrue="1" operator="equal">
      <formula>"入金"</formula>
    </cfRule>
  </conditionalFormatting>
  <conditionalFormatting sqref="W28">
    <cfRule type="cellIs" dxfId="2311" priority="2027" stopIfTrue="1" operator="equal">
      <formula>"入金"</formula>
    </cfRule>
  </conditionalFormatting>
  <conditionalFormatting sqref="W28">
    <cfRule type="cellIs" dxfId="2310" priority="2026" stopIfTrue="1" operator="equal">
      <formula>"入金"</formula>
    </cfRule>
  </conditionalFormatting>
  <conditionalFormatting sqref="W28">
    <cfRule type="cellIs" dxfId="2309" priority="2025" stopIfTrue="1" operator="equal">
      <formula>"入金"</formula>
    </cfRule>
  </conditionalFormatting>
  <conditionalFormatting sqref="W28">
    <cfRule type="cellIs" dxfId="2308" priority="2024" stopIfTrue="1" operator="equal">
      <formula>"入金"</formula>
    </cfRule>
  </conditionalFormatting>
  <conditionalFormatting sqref="W28">
    <cfRule type="cellIs" dxfId="2307" priority="2023" stopIfTrue="1" operator="equal">
      <formula>"入金"</formula>
    </cfRule>
  </conditionalFormatting>
  <conditionalFormatting sqref="W28">
    <cfRule type="cellIs" dxfId="2306" priority="2022" stopIfTrue="1" operator="equal">
      <formula>"入金"</formula>
    </cfRule>
  </conditionalFormatting>
  <conditionalFormatting sqref="W28">
    <cfRule type="cellIs" dxfId="2305" priority="2021" stopIfTrue="1" operator="equal">
      <formula>"入金"</formula>
    </cfRule>
  </conditionalFormatting>
  <conditionalFormatting sqref="W28">
    <cfRule type="cellIs" dxfId="2304" priority="2020" stopIfTrue="1" operator="equal">
      <formula>"入金"</formula>
    </cfRule>
  </conditionalFormatting>
  <conditionalFormatting sqref="W28">
    <cfRule type="cellIs" dxfId="2303" priority="2019" stopIfTrue="1" operator="equal">
      <formula>"入金"</formula>
    </cfRule>
  </conditionalFormatting>
  <conditionalFormatting sqref="W28">
    <cfRule type="cellIs" dxfId="2302" priority="2018" stopIfTrue="1" operator="equal">
      <formula>"入金"</formula>
    </cfRule>
  </conditionalFormatting>
  <conditionalFormatting sqref="W28">
    <cfRule type="cellIs" dxfId="2301" priority="2017" stopIfTrue="1" operator="equal">
      <formula>"入金"</formula>
    </cfRule>
  </conditionalFormatting>
  <conditionalFormatting sqref="W28">
    <cfRule type="cellIs" dxfId="2300" priority="2016" stopIfTrue="1" operator="equal">
      <formula>"入金"</formula>
    </cfRule>
  </conditionalFormatting>
  <conditionalFormatting sqref="W28">
    <cfRule type="cellIs" dxfId="2299" priority="2015" stopIfTrue="1" operator="equal">
      <formula>"入金"</formula>
    </cfRule>
  </conditionalFormatting>
  <conditionalFormatting sqref="W28">
    <cfRule type="cellIs" dxfId="2298" priority="2014" stopIfTrue="1" operator="equal">
      <formula>"入金"</formula>
    </cfRule>
  </conditionalFormatting>
  <conditionalFormatting sqref="W28">
    <cfRule type="cellIs" dxfId="2297" priority="2013" stopIfTrue="1" operator="equal">
      <formula>"入金"</formula>
    </cfRule>
  </conditionalFormatting>
  <conditionalFormatting sqref="W28">
    <cfRule type="cellIs" dxfId="2296" priority="2012" stopIfTrue="1" operator="equal">
      <formula>"入金"</formula>
    </cfRule>
  </conditionalFormatting>
  <conditionalFormatting sqref="W28">
    <cfRule type="cellIs" dxfId="2295" priority="2011" stopIfTrue="1" operator="equal">
      <formula>"入金"</formula>
    </cfRule>
  </conditionalFormatting>
  <conditionalFormatting sqref="W28">
    <cfRule type="cellIs" dxfId="2294" priority="2010" stopIfTrue="1" operator="equal">
      <formula>"入金"</formula>
    </cfRule>
  </conditionalFormatting>
  <conditionalFormatting sqref="W28">
    <cfRule type="cellIs" dxfId="2293" priority="2009" stopIfTrue="1" operator="equal">
      <formula>"入金"</formula>
    </cfRule>
  </conditionalFormatting>
  <conditionalFormatting sqref="W28">
    <cfRule type="cellIs" dxfId="2292" priority="2007" stopIfTrue="1" operator="equal">
      <formula>"入金"</formula>
    </cfRule>
  </conditionalFormatting>
  <conditionalFormatting sqref="W28">
    <cfRule type="cellIs" dxfId="2291" priority="2008" stopIfTrue="1" operator="equal">
      <formula>"入金"</formula>
    </cfRule>
  </conditionalFormatting>
  <conditionalFormatting sqref="W28">
    <cfRule type="cellIs" dxfId="2290" priority="1995" stopIfTrue="1" operator="equal">
      <formula>"入金"</formula>
    </cfRule>
  </conditionalFormatting>
  <conditionalFormatting sqref="W28">
    <cfRule type="cellIs" dxfId="2289" priority="1994" stopIfTrue="1" operator="equal">
      <formula>"入金"</formula>
    </cfRule>
  </conditionalFormatting>
  <conditionalFormatting sqref="U28">
    <cfRule type="cellIs" dxfId="2288" priority="2000" stopIfTrue="1" operator="equal">
      <formula>"現金"</formula>
    </cfRule>
  </conditionalFormatting>
  <conditionalFormatting sqref="U28">
    <cfRule type="cellIs" dxfId="2287" priority="1998" stopIfTrue="1" operator="equal">
      <formula>"現金"</formula>
    </cfRule>
  </conditionalFormatting>
  <conditionalFormatting sqref="W28">
    <cfRule type="cellIs" dxfId="2286" priority="1999" stopIfTrue="1" operator="equal">
      <formula>"入金"</formula>
    </cfRule>
  </conditionalFormatting>
  <conditionalFormatting sqref="U28">
    <cfRule type="cellIs" dxfId="2285" priority="1997" stopIfTrue="1" operator="equal">
      <formula>"現金"</formula>
    </cfRule>
  </conditionalFormatting>
  <conditionalFormatting sqref="U28">
    <cfRule type="cellIs" dxfId="2284" priority="1996" stopIfTrue="1" operator="equal">
      <formula>"現金"</formula>
    </cfRule>
  </conditionalFormatting>
  <conditionalFormatting sqref="W43:W45">
    <cfRule type="cellIs" dxfId="2283" priority="7695" stopIfTrue="1" operator="equal">
      <formula>"入金"</formula>
    </cfRule>
  </conditionalFormatting>
  <conditionalFormatting sqref="W43:W45">
    <cfRule type="cellIs" dxfId="2282" priority="7693" stopIfTrue="1" operator="equal">
      <formula>"入金"</formula>
    </cfRule>
  </conditionalFormatting>
  <conditionalFormatting sqref="W43:W45">
    <cfRule type="cellIs" dxfId="2281" priority="7694" stopIfTrue="1" operator="equal">
      <formula>"入金"</formula>
    </cfRule>
  </conditionalFormatting>
  <conditionalFormatting sqref="W43:W45">
    <cfRule type="cellIs" dxfId="2280" priority="7685" stopIfTrue="1" operator="equal">
      <formula>"入金"</formula>
    </cfRule>
  </conditionalFormatting>
  <conditionalFormatting sqref="W43:W45">
    <cfRule type="cellIs" dxfId="2279" priority="7683" stopIfTrue="1" operator="equal">
      <formula>"入金"</formula>
    </cfRule>
  </conditionalFormatting>
  <conditionalFormatting sqref="W43:W45">
    <cfRule type="cellIs" dxfId="2278" priority="7684" stopIfTrue="1" operator="equal">
      <formula>"入金"</formula>
    </cfRule>
  </conditionalFormatting>
  <conditionalFormatting sqref="U33">
    <cfRule type="cellIs" dxfId="2277" priority="5830" stopIfTrue="1" operator="equal">
      <formula>"現金"</formula>
    </cfRule>
  </conditionalFormatting>
  <conditionalFormatting sqref="W33">
    <cfRule type="cellIs" dxfId="2276" priority="5831" stopIfTrue="1" operator="equal">
      <formula>"入金"</formula>
    </cfRule>
  </conditionalFormatting>
  <conditionalFormatting sqref="U33">
    <cfRule type="cellIs" dxfId="2275" priority="5828" stopIfTrue="1" operator="equal">
      <formula>"現金"</formula>
    </cfRule>
  </conditionalFormatting>
  <conditionalFormatting sqref="W33">
    <cfRule type="cellIs" dxfId="2274" priority="5829" stopIfTrue="1" operator="equal">
      <formula>"入金"</formula>
    </cfRule>
  </conditionalFormatting>
  <conditionalFormatting sqref="U33">
    <cfRule type="cellIs" dxfId="2273" priority="5799" stopIfTrue="1" operator="equal">
      <formula>"現金"</formula>
    </cfRule>
  </conditionalFormatting>
  <conditionalFormatting sqref="U33">
    <cfRule type="cellIs" dxfId="2272" priority="5798" stopIfTrue="1" operator="equal">
      <formula>"現金"</formula>
    </cfRule>
  </conditionalFormatting>
  <conditionalFormatting sqref="U33">
    <cfRule type="cellIs" dxfId="2271" priority="5797" stopIfTrue="1" operator="equal">
      <formula>"現金"</formula>
    </cfRule>
  </conditionalFormatting>
  <conditionalFormatting sqref="U33">
    <cfRule type="cellIs" dxfId="2270" priority="5796" stopIfTrue="1" operator="equal">
      <formula>"現金"</formula>
    </cfRule>
  </conditionalFormatting>
  <conditionalFormatting sqref="U33">
    <cfRule type="cellIs" dxfId="2269" priority="5795" stopIfTrue="1" operator="equal">
      <formula>"現金"</formula>
    </cfRule>
  </conditionalFormatting>
  <conditionalFormatting sqref="W33">
    <cfRule type="cellIs" dxfId="2268" priority="5794" stopIfTrue="1" operator="equal">
      <formula>"入金"</formula>
    </cfRule>
  </conditionalFormatting>
  <conditionalFormatting sqref="W33">
    <cfRule type="cellIs" dxfId="2267" priority="5793" stopIfTrue="1" operator="equal">
      <formula>"入金"</formula>
    </cfRule>
  </conditionalFormatting>
  <conditionalFormatting sqref="W33">
    <cfRule type="cellIs" dxfId="2266" priority="5792" stopIfTrue="1" operator="equal">
      <formula>"入金"</formula>
    </cfRule>
  </conditionalFormatting>
  <conditionalFormatting sqref="W33">
    <cfRule type="cellIs" dxfId="2265" priority="5791" stopIfTrue="1" operator="equal">
      <formula>"入金"</formula>
    </cfRule>
  </conditionalFormatting>
  <conditionalFormatting sqref="W33">
    <cfRule type="cellIs" dxfId="2264" priority="5771" stopIfTrue="1" operator="equal">
      <formula>"入金"</formula>
    </cfRule>
  </conditionalFormatting>
  <conditionalFormatting sqref="W33">
    <cfRule type="cellIs" dxfId="2263" priority="5767" stopIfTrue="1" operator="equal">
      <formula>"入金"</formula>
    </cfRule>
  </conditionalFormatting>
  <conditionalFormatting sqref="W33">
    <cfRule type="cellIs" dxfId="2262" priority="5766" stopIfTrue="1" operator="equal">
      <formula>"入金"</formula>
    </cfRule>
  </conditionalFormatting>
  <conditionalFormatting sqref="F33">
    <cfRule type="cellIs" dxfId="2261" priority="5765" stopIfTrue="1" operator="equal">
      <formula>"入金"</formula>
    </cfRule>
  </conditionalFormatting>
  <conditionalFormatting sqref="F33">
    <cfRule type="cellIs" dxfId="2260" priority="5764" stopIfTrue="1" operator="equal">
      <formula>"入金"</formula>
    </cfRule>
  </conditionalFormatting>
  <conditionalFormatting sqref="U33">
    <cfRule type="cellIs" dxfId="2259" priority="5779" stopIfTrue="1" operator="equal">
      <formula>"現金"</formula>
    </cfRule>
  </conditionalFormatting>
  <conditionalFormatting sqref="U33">
    <cfRule type="cellIs" dxfId="2258" priority="5778" stopIfTrue="1" operator="equal">
      <formula>"現金"</formula>
    </cfRule>
  </conditionalFormatting>
  <conditionalFormatting sqref="U33">
    <cfRule type="cellIs" dxfId="2257" priority="5777" stopIfTrue="1" operator="equal">
      <formula>"現金"</formula>
    </cfRule>
  </conditionalFormatting>
  <conditionalFormatting sqref="U33">
    <cfRule type="cellIs" dxfId="2256" priority="5776" stopIfTrue="1" operator="equal">
      <formula>"現金"</formula>
    </cfRule>
  </conditionalFormatting>
  <conditionalFormatting sqref="U33">
    <cfRule type="cellIs" dxfId="2255" priority="5775" stopIfTrue="1" operator="equal">
      <formula>"現金"</formula>
    </cfRule>
  </conditionalFormatting>
  <conditionalFormatting sqref="W33">
    <cfRule type="cellIs" dxfId="2254" priority="5774" stopIfTrue="1" operator="equal">
      <formula>"入金"</formula>
    </cfRule>
  </conditionalFormatting>
  <conditionalFormatting sqref="W33">
    <cfRule type="cellIs" dxfId="2253" priority="5773" stopIfTrue="1" operator="equal">
      <formula>"入金"</formula>
    </cfRule>
  </conditionalFormatting>
  <conditionalFormatting sqref="W33">
    <cfRule type="cellIs" dxfId="2252" priority="5772" stopIfTrue="1" operator="equal">
      <formula>"入金"</formula>
    </cfRule>
  </conditionalFormatting>
  <conditionalFormatting sqref="U33">
    <cfRule type="cellIs" dxfId="2251" priority="5770" stopIfTrue="1" operator="equal">
      <formula>"現金"</formula>
    </cfRule>
  </conditionalFormatting>
  <conditionalFormatting sqref="U33">
    <cfRule type="cellIs" dxfId="2250" priority="5769" stopIfTrue="1" operator="equal">
      <formula>"現金"</formula>
    </cfRule>
  </conditionalFormatting>
  <conditionalFormatting sqref="U33">
    <cfRule type="cellIs" dxfId="2249" priority="5768" stopIfTrue="1" operator="equal">
      <formula>"現金"</formula>
    </cfRule>
  </conditionalFormatting>
  <conditionalFormatting sqref="F33">
    <cfRule type="cellIs" dxfId="2248" priority="5757" stopIfTrue="1" operator="equal">
      <formula>"入金"</formula>
    </cfRule>
  </conditionalFormatting>
  <conditionalFormatting sqref="F33">
    <cfRule type="cellIs" dxfId="2247" priority="5756" stopIfTrue="1" operator="equal">
      <formula>"入金"</formula>
    </cfRule>
  </conditionalFormatting>
  <conditionalFormatting sqref="W33">
    <cfRule type="cellIs" dxfId="2246" priority="5755" stopIfTrue="1" operator="equal">
      <formula>"入金"</formula>
    </cfRule>
  </conditionalFormatting>
  <conditionalFormatting sqref="W33">
    <cfRule type="cellIs" dxfId="2245" priority="5754" stopIfTrue="1" operator="equal">
      <formula>"入金"</formula>
    </cfRule>
  </conditionalFormatting>
  <conditionalFormatting sqref="F33">
    <cfRule type="cellIs" dxfId="2244" priority="5751" stopIfTrue="1" operator="equal">
      <formula>"入金"</formula>
    </cfRule>
  </conditionalFormatting>
  <conditionalFormatting sqref="U33">
    <cfRule type="cellIs" dxfId="2243" priority="5750" stopIfTrue="1" operator="equal">
      <formula>"現金"</formula>
    </cfRule>
  </conditionalFormatting>
  <conditionalFormatting sqref="U33">
    <cfRule type="cellIs" dxfId="2242" priority="5749" stopIfTrue="1" operator="equal">
      <formula>"現金"</formula>
    </cfRule>
  </conditionalFormatting>
  <conditionalFormatting sqref="U33">
    <cfRule type="cellIs" dxfId="2241" priority="5748" stopIfTrue="1" operator="equal">
      <formula>"現金"</formula>
    </cfRule>
  </conditionalFormatting>
  <conditionalFormatting sqref="U33">
    <cfRule type="cellIs" dxfId="2240" priority="5747" stopIfTrue="1" operator="equal">
      <formula>"現金"</formula>
    </cfRule>
  </conditionalFormatting>
  <conditionalFormatting sqref="U33">
    <cfRule type="cellIs" dxfId="2239" priority="5746" stopIfTrue="1" operator="equal">
      <formula>"現金"</formula>
    </cfRule>
  </conditionalFormatting>
  <conditionalFormatting sqref="U33">
    <cfRule type="cellIs" dxfId="2238" priority="5745" stopIfTrue="1" operator="equal">
      <formula>"現金"</formula>
    </cfRule>
  </conditionalFormatting>
  <conditionalFormatting sqref="U33">
    <cfRule type="cellIs" dxfId="2237" priority="5744" stopIfTrue="1" operator="equal">
      <formula>"現金"</formula>
    </cfRule>
  </conditionalFormatting>
  <conditionalFormatting sqref="U33">
    <cfRule type="cellIs" dxfId="2236" priority="5743" stopIfTrue="1" operator="equal">
      <formula>"現金"</formula>
    </cfRule>
  </conditionalFormatting>
  <conditionalFormatting sqref="U33">
    <cfRule type="cellIs" dxfId="2235" priority="5742" stopIfTrue="1" operator="equal">
      <formula>"現金"</formula>
    </cfRule>
  </conditionalFormatting>
  <conditionalFormatting sqref="U33">
    <cfRule type="cellIs" dxfId="2234" priority="5741" stopIfTrue="1" operator="equal">
      <formula>"現金"</formula>
    </cfRule>
  </conditionalFormatting>
  <conditionalFormatting sqref="U33">
    <cfRule type="cellIs" dxfId="2233" priority="5740" stopIfTrue="1" operator="equal">
      <formula>"現金"</formula>
    </cfRule>
  </conditionalFormatting>
  <conditionalFormatting sqref="U33">
    <cfRule type="cellIs" dxfId="2232" priority="5739" stopIfTrue="1" operator="equal">
      <formula>"現金"</formula>
    </cfRule>
  </conditionalFormatting>
  <conditionalFormatting sqref="U33">
    <cfRule type="cellIs" dxfId="2231" priority="5738" stopIfTrue="1" operator="equal">
      <formula>"現金"</formula>
    </cfRule>
  </conditionalFormatting>
  <conditionalFormatting sqref="U33">
    <cfRule type="cellIs" dxfId="2230" priority="5737" stopIfTrue="1" operator="equal">
      <formula>"現金"</formula>
    </cfRule>
  </conditionalFormatting>
  <conditionalFormatting sqref="U33">
    <cfRule type="cellIs" dxfId="2229" priority="5736" stopIfTrue="1" operator="equal">
      <formula>"現金"</formula>
    </cfRule>
  </conditionalFormatting>
  <conditionalFormatting sqref="U33">
    <cfRule type="cellIs" dxfId="2228" priority="5735" stopIfTrue="1" operator="equal">
      <formula>"現金"</formula>
    </cfRule>
  </conditionalFormatting>
  <conditionalFormatting sqref="U33">
    <cfRule type="cellIs" dxfId="2227" priority="5734" stopIfTrue="1" operator="equal">
      <formula>"現金"</formula>
    </cfRule>
  </conditionalFormatting>
  <conditionalFormatting sqref="U33">
    <cfRule type="cellIs" dxfId="2226" priority="5733" stopIfTrue="1" operator="equal">
      <formula>"現金"</formula>
    </cfRule>
  </conditionalFormatting>
  <conditionalFormatting sqref="U33">
    <cfRule type="cellIs" dxfId="2225" priority="5732" stopIfTrue="1" operator="equal">
      <formula>"現金"</formula>
    </cfRule>
  </conditionalFormatting>
  <conditionalFormatting sqref="U33">
    <cfRule type="cellIs" dxfId="2224" priority="5731" stopIfTrue="1" operator="equal">
      <formula>"現金"</formula>
    </cfRule>
  </conditionalFormatting>
  <conditionalFormatting sqref="W33">
    <cfRule type="cellIs" dxfId="2223" priority="5730" stopIfTrue="1" operator="equal">
      <formula>"入金"</formula>
    </cfRule>
  </conditionalFormatting>
  <conditionalFormatting sqref="W33">
    <cfRule type="cellIs" dxfId="2222" priority="5729" stopIfTrue="1" operator="equal">
      <formula>"入金"</formula>
    </cfRule>
  </conditionalFormatting>
  <conditionalFormatting sqref="U36">
    <cfRule type="cellIs" dxfId="2221" priority="5727" stopIfTrue="1" operator="equal">
      <formula>"現金"</formula>
    </cfRule>
  </conditionalFormatting>
  <conditionalFormatting sqref="W36:W37">
    <cfRule type="cellIs" dxfId="2220" priority="5726" stopIfTrue="1" operator="equal">
      <formula>"入金"</formula>
    </cfRule>
  </conditionalFormatting>
  <conditionalFormatting sqref="W36:W37">
    <cfRule type="cellIs" dxfId="2219" priority="5725" stopIfTrue="1" operator="equal">
      <formula>"入金"</formula>
    </cfRule>
  </conditionalFormatting>
  <conditionalFormatting sqref="U37">
    <cfRule type="cellIs" dxfId="2218" priority="5724" stopIfTrue="1" operator="equal">
      <formula>"現金"</formula>
    </cfRule>
  </conditionalFormatting>
  <conditionalFormatting sqref="O43:O45">
    <cfRule type="cellIs" dxfId="2217" priority="5644" stopIfTrue="1" operator="equal">
      <formula>"現金"</formula>
    </cfRule>
  </conditionalFormatting>
  <conditionalFormatting sqref="U43:U45">
    <cfRule type="cellIs" dxfId="2216" priority="5643" stopIfTrue="1" operator="equal">
      <formula>"現金"</formula>
    </cfRule>
  </conditionalFormatting>
  <conditionalFormatting sqref="F43:F45">
    <cfRule type="cellIs" dxfId="2215" priority="5620" stopIfTrue="1" operator="equal">
      <formula>"入金"</formula>
    </cfRule>
  </conditionalFormatting>
  <conditionalFormatting sqref="F43:F45">
    <cfRule type="cellIs" dxfId="2214" priority="5621" stopIfTrue="1" operator="equal">
      <formula>"入金"</formula>
    </cfRule>
  </conditionalFormatting>
  <conditionalFormatting sqref="F30:F32">
    <cfRule type="cellIs" dxfId="2213" priority="2242" stopIfTrue="1" operator="equal">
      <formula>"入金"</formula>
    </cfRule>
  </conditionalFormatting>
  <conditionalFormatting sqref="F30:F32">
    <cfRule type="cellIs" dxfId="2212" priority="2241" stopIfTrue="1" operator="equal">
      <formula>"入金"</formula>
    </cfRule>
  </conditionalFormatting>
  <conditionalFormatting sqref="F30:F32">
    <cfRule type="cellIs" dxfId="2211" priority="2239" stopIfTrue="1" operator="equal">
      <formula>"入金"</formula>
    </cfRule>
  </conditionalFormatting>
  <conditionalFormatting sqref="F30:F32">
    <cfRule type="cellIs" dxfId="2210" priority="2240" stopIfTrue="1" operator="equal">
      <formula>"入金"</formula>
    </cfRule>
  </conditionalFormatting>
  <conditionalFormatting sqref="F30:F32">
    <cfRule type="cellIs" dxfId="2209" priority="2238" stopIfTrue="1" operator="equal">
      <formula>"入金"</formula>
    </cfRule>
  </conditionalFormatting>
  <conditionalFormatting sqref="F30:F32">
    <cfRule type="cellIs" dxfId="2208" priority="2237" stopIfTrue="1" operator="equal">
      <formula>"入金"</formula>
    </cfRule>
  </conditionalFormatting>
  <conditionalFormatting sqref="F30:F32">
    <cfRule type="cellIs" dxfId="2207" priority="2236" stopIfTrue="1" operator="equal">
      <formula>"入金"</formula>
    </cfRule>
  </conditionalFormatting>
  <conditionalFormatting sqref="F30:F32">
    <cfRule type="cellIs" dxfId="2206" priority="2235" stopIfTrue="1" operator="equal">
      <formula>"入金"</formula>
    </cfRule>
  </conditionalFormatting>
  <conditionalFormatting sqref="F30:F32">
    <cfRule type="cellIs" dxfId="2205" priority="2234" stopIfTrue="1" operator="equal">
      <formula>"入金"</formula>
    </cfRule>
  </conditionalFormatting>
  <conditionalFormatting sqref="U30:U32">
    <cfRule type="cellIs" dxfId="2204" priority="2233" stopIfTrue="1" operator="equal">
      <formula>"現金"</formula>
    </cfRule>
  </conditionalFormatting>
  <conditionalFormatting sqref="U30:U32">
    <cfRule type="cellIs" dxfId="2203" priority="2232" stopIfTrue="1" operator="equal">
      <formula>"現金"</formula>
    </cfRule>
  </conditionalFormatting>
  <conditionalFormatting sqref="U30:U32">
    <cfRule type="cellIs" dxfId="2202" priority="2231" stopIfTrue="1" operator="equal">
      <formula>"現金"</formula>
    </cfRule>
  </conditionalFormatting>
  <conditionalFormatting sqref="U30:U32">
    <cfRule type="cellIs" dxfId="2201" priority="2230" stopIfTrue="1" operator="equal">
      <formula>"現金"</formula>
    </cfRule>
  </conditionalFormatting>
  <conditionalFormatting sqref="U30:U32">
    <cfRule type="cellIs" dxfId="2200" priority="2229" stopIfTrue="1" operator="equal">
      <formula>"現金"</formula>
    </cfRule>
  </conditionalFormatting>
  <conditionalFormatting sqref="U30:U32">
    <cfRule type="cellIs" dxfId="2199" priority="2228" stopIfTrue="1" operator="equal">
      <formula>"現金"</formula>
    </cfRule>
  </conditionalFormatting>
  <conditionalFormatting sqref="U30:U32">
    <cfRule type="cellIs" dxfId="2198" priority="2227" stopIfTrue="1" operator="equal">
      <formula>"現金"</formula>
    </cfRule>
  </conditionalFormatting>
  <conditionalFormatting sqref="U30:U32">
    <cfRule type="cellIs" dxfId="2197" priority="2226" stopIfTrue="1" operator="equal">
      <formula>"現金"</formula>
    </cfRule>
  </conditionalFormatting>
  <conditionalFormatting sqref="U30:U32">
    <cfRule type="cellIs" dxfId="2196" priority="2225" stopIfTrue="1" operator="equal">
      <formula>"現金"</formula>
    </cfRule>
  </conditionalFormatting>
  <conditionalFormatting sqref="U30:U32">
    <cfRule type="cellIs" dxfId="2195" priority="2224" stopIfTrue="1" operator="equal">
      <formula>"現金"</formula>
    </cfRule>
  </conditionalFormatting>
  <conditionalFormatting sqref="U30:U32">
    <cfRule type="cellIs" dxfId="2194" priority="2223" stopIfTrue="1" operator="equal">
      <formula>"現金"</formula>
    </cfRule>
  </conditionalFormatting>
  <conditionalFormatting sqref="U30:U32">
    <cfRule type="cellIs" dxfId="2193" priority="2222" stopIfTrue="1" operator="equal">
      <formula>"現金"</formula>
    </cfRule>
  </conditionalFormatting>
  <conditionalFormatting sqref="U30:U32">
    <cfRule type="cellIs" dxfId="2192" priority="2221" stopIfTrue="1" operator="equal">
      <formula>"現金"</formula>
    </cfRule>
  </conditionalFormatting>
  <conditionalFormatting sqref="U30:U32">
    <cfRule type="cellIs" dxfId="2191" priority="2220" stopIfTrue="1" operator="equal">
      <formula>"現金"</formula>
    </cfRule>
  </conditionalFormatting>
  <conditionalFormatting sqref="U30:U32">
    <cfRule type="cellIs" dxfId="2190" priority="2219" stopIfTrue="1" operator="equal">
      <formula>"現金"</formula>
    </cfRule>
  </conditionalFormatting>
  <conditionalFormatting sqref="U30:U32">
    <cfRule type="cellIs" dxfId="2189" priority="2218" stopIfTrue="1" operator="equal">
      <formula>"現金"</formula>
    </cfRule>
  </conditionalFormatting>
  <conditionalFormatting sqref="U30:U32">
    <cfRule type="cellIs" dxfId="2188" priority="2217" stopIfTrue="1" operator="equal">
      <formula>"現金"</formula>
    </cfRule>
  </conditionalFormatting>
  <conditionalFormatting sqref="U30:U32">
    <cfRule type="cellIs" dxfId="2187" priority="2216" stopIfTrue="1" operator="equal">
      <formula>"現金"</formula>
    </cfRule>
  </conditionalFormatting>
  <conditionalFormatting sqref="U30:U32">
    <cfRule type="cellIs" dxfId="2186" priority="2215" stopIfTrue="1" operator="equal">
      <formula>"現金"</formula>
    </cfRule>
  </conditionalFormatting>
  <conditionalFormatting sqref="U30:U32">
    <cfRule type="cellIs" dxfId="2185" priority="2214" stopIfTrue="1" operator="equal">
      <formula>"現金"</formula>
    </cfRule>
  </conditionalFormatting>
  <conditionalFormatting sqref="U30:U32">
    <cfRule type="cellIs" dxfId="2184" priority="2213" stopIfTrue="1" operator="equal">
      <formula>"現金"</formula>
    </cfRule>
  </conditionalFormatting>
  <conditionalFormatting sqref="U30:U32">
    <cfRule type="cellIs" dxfId="2183" priority="2212" stopIfTrue="1" operator="equal">
      <formula>"現金"</formula>
    </cfRule>
  </conditionalFormatting>
  <conditionalFormatting sqref="U30:U32">
    <cfRule type="cellIs" dxfId="2182" priority="2211" stopIfTrue="1" operator="equal">
      <formula>"現金"</formula>
    </cfRule>
  </conditionalFormatting>
  <conditionalFormatting sqref="U30:U32">
    <cfRule type="cellIs" dxfId="2181" priority="2210" stopIfTrue="1" operator="equal">
      <formula>"現金"</formula>
    </cfRule>
  </conditionalFormatting>
  <conditionalFormatting sqref="U30:U32">
    <cfRule type="cellIs" dxfId="2180" priority="2209" stopIfTrue="1" operator="equal">
      <formula>"現金"</formula>
    </cfRule>
  </conditionalFormatting>
  <conditionalFormatting sqref="U30:U32">
    <cfRule type="cellIs" dxfId="2179" priority="2208" stopIfTrue="1" operator="equal">
      <formula>"現金"</formula>
    </cfRule>
  </conditionalFormatting>
  <conditionalFormatting sqref="U30:U32">
    <cfRule type="cellIs" dxfId="2178" priority="2207" stopIfTrue="1" operator="equal">
      <formula>"現金"</formula>
    </cfRule>
  </conditionalFormatting>
  <conditionalFormatting sqref="U30:U32">
    <cfRule type="cellIs" dxfId="2177" priority="2206" stopIfTrue="1" operator="equal">
      <formula>"現金"</formula>
    </cfRule>
  </conditionalFormatting>
  <conditionalFormatting sqref="U30:U32">
    <cfRule type="cellIs" dxfId="2176" priority="2205" stopIfTrue="1" operator="equal">
      <formula>"現金"</formula>
    </cfRule>
  </conditionalFormatting>
  <conditionalFormatting sqref="W30:W32">
    <cfRule type="cellIs" dxfId="2175" priority="2204" stopIfTrue="1" operator="equal">
      <formula>"入金"</formula>
    </cfRule>
  </conditionalFormatting>
  <conditionalFormatting sqref="W30:W32">
    <cfRule type="cellIs" dxfId="2174" priority="2203" stopIfTrue="1" operator="equal">
      <formula>"入金"</formula>
    </cfRule>
  </conditionalFormatting>
  <conditionalFormatting sqref="W30:W32">
    <cfRule type="cellIs" dxfId="2173" priority="2202" stopIfTrue="1" operator="equal">
      <formula>"入金"</formula>
    </cfRule>
  </conditionalFormatting>
  <conditionalFormatting sqref="W30:W32">
    <cfRule type="cellIs" dxfId="2172" priority="2201" stopIfTrue="1" operator="equal">
      <formula>"入金"</formula>
    </cfRule>
  </conditionalFormatting>
  <conditionalFormatting sqref="W30:W32">
    <cfRule type="cellIs" dxfId="2171" priority="2200" stopIfTrue="1" operator="equal">
      <formula>"入金"</formula>
    </cfRule>
  </conditionalFormatting>
  <conditionalFormatting sqref="W30:W32">
    <cfRule type="cellIs" dxfId="2170" priority="2199" stopIfTrue="1" operator="equal">
      <formula>"入金"</formula>
    </cfRule>
  </conditionalFormatting>
  <conditionalFormatting sqref="W30:W32">
    <cfRule type="cellIs" dxfId="2169" priority="2198" stopIfTrue="1" operator="equal">
      <formula>"入金"</formula>
    </cfRule>
  </conditionalFormatting>
  <conditionalFormatting sqref="W30:W32">
    <cfRule type="cellIs" dxfId="2168" priority="2197" stopIfTrue="1" operator="equal">
      <formula>"入金"</formula>
    </cfRule>
  </conditionalFormatting>
  <conditionalFormatting sqref="W30:W32">
    <cfRule type="cellIs" dxfId="2167" priority="2196" stopIfTrue="1" operator="equal">
      <formula>"入金"</formula>
    </cfRule>
  </conditionalFormatting>
  <conditionalFormatting sqref="W30:W32">
    <cfRule type="cellIs" dxfId="2166" priority="2195" stopIfTrue="1" operator="equal">
      <formula>"入金"</formula>
    </cfRule>
  </conditionalFormatting>
  <conditionalFormatting sqref="W30:W32">
    <cfRule type="cellIs" dxfId="2165" priority="2194" stopIfTrue="1" operator="equal">
      <formula>"入金"</formula>
    </cfRule>
  </conditionalFormatting>
  <conditionalFormatting sqref="W30:W32">
    <cfRule type="cellIs" dxfId="2164" priority="2193" stopIfTrue="1" operator="equal">
      <formula>"入金"</formula>
    </cfRule>
  </conditionalFormatting>
  <conditionalFormatting sqref="W30:W32">
    <cfRule type="cellIs" dxfId="2163" priority="2192" stopIfTrue="1" operator="equal">
      <formula>"入金"</formula>
    </cfRule>
  </conditionalFormatting>
  <conditionalFormatting sqref="W30:W32">
    <cfRule type="cellIs" dxfId="2162" priority="2191" stopIfTrue="1" operator="equal">
      <formula>"入金"</formula>
    </cfRule>
  </conditionalFormatting>
  <conditionalFormatting sqref="W30:W32">
    <cfRule type="cellIs" dxfId="2161" priority="2190" stopIfTrue="1" operator="equal">
      <formula>"入金"</formula>
    </cfRule>
  </conditionalFormatting>
  <conditionalFormatting sqref="W30:W32">
    <cfRule type="cellIs" dxfId="2160" priority="2189" stopIfTrue="1" operator="equal">
      <formula>"入金"</formula>
    </cfRule>
  </conditionalFormatting>
  <conditionalFormatting sqref="W30:W32">
    <cfRule type="cellIs" dxfId="2159" priority="2188" stopIfTrue="1" operator="equal">
      <formula>"入金"</formula>
    </cfRule>
  </conditionalFormatting>
  <conditionalFormatting sqref="W30:W32">
    <cfRule type="cellIs" dxfId="2158" priority="2187" stopIfTrue="1" operator="equal">
      <formula>"入金"</formula>
    </cfRule>
  </conditionalFormatting>
  <conditionalFormatting sqref="W30:W32">
    <cfRule type="cellIs" dxfId="2157" priority="2186" stopIfTrue="1" operator="equal">
      <formula>"入金"</formula>
    </cfRule>
  </conditionalFormatting>
  <conditionalFormatting sqref="W30:W32">
    <cfRule type="cellIs" dxfId="2156" priority="2185" stopIfTrue="1" operator="equal">
      <formula>"入金"</formula>
    </cfRule>
  </conditionalFormatting>
  <conditionalFormatting sqref="W30:W32">
    <cfRule type="cellIs" dxfId="2155" priority="2184" stopIfTrue="1" operator="equal">
      <formula>"入金"</formula>
    </cfRule>
  </conditionalFormatting>
  <conditionalFormatting sqref="W30:W32">
    <cfRule type="cellIs" dxfId="2154" priority="2183" stopIfTrue="1" operator="equal">
      <formula>"入金"</formula>
    </cfRule>
  </conditionalFormatting>
  <conditionalFormatting sqref="W30:W32">
    <cfRule type="cellIs" dxfId="2153" priority="2181" stopIfTrue="1" operator="equal">
      <formula>"入金"</formula>
    </cfRule>
  </conditionalFormatting>
  <conditionalFormatting sqref="W30:W32">
    <cfRule type="cellIs" dxfId="2152" priority="2182" stopIfTrue="1" operator="equal">
      <formula>"入金"</formula>
    </cfRule>
  </conditionalFormatting>
  <conditionalFormatting sqref="W30:W32">
    <cfRule type="cellIs" dxfId="2151" priority="2180" stopIfTrue="1" operator="equal">
      <formula>"入金"</formula>
    </cfRule>
  </conditionalFormatting>
  <conditionalFormatting sqref="W30:W32">
    <cfRule type="cellIs" dxfId="2150" priority="2179" stopIfTrue="1" operator="equal">
      <formula>"入金"</formula>
    </cfRule>
  </conditionalFormatting>
  <conditionalFormatting sqref="W30:W32">
    <cfRule type="cellIs" dxfId="2149" priority="2178" stopIfTrue="1" operator="equal">
      <formula>"入金"</formula>
    </cfRule>
  </conditionalFormatting>
  <conditionalFormatting sqref="W30:W32">
    <cfRule type="cellIs" dxfId="2148" priority="2177" stopIfTrue="1" operator="equal">
      <formula>"入金"</formula>
    </cfRule>
  </conditionalFormatting>
  <conditionalFormatting sqref="W30:W32">
    <cfRule type="cellIs" dxfId="2147" priority="2176" stopIfTrue="1" operator="equal">
      <formula>"入金"</formula>
    </cfRule>
  </conditionalFormatting>
  <conditionalFormatting sqref="F34">
    <cfRule type="cellIs" dxfId="2146" priority="2167" stopIfTrue="1" operator="equal">
      <formula>"入金"</formula>
    </cfRule>
  </conditionalFormatting>
  <conditionalFormatting sqref="F34">
    <cfRule type="cellIs" dxfId="2145" priority="2166" stopIfTrue="1" operator="equal">
      <formula>"入金"</formula>
    </cfRule>
  </conditionalFormatting>
  <conditionalFormatting sqref="F34">
    <cfRule type="cellIs" dxfId="2144" priority="2165" stopIfTrue="1" operator="equal">
      <formula>"入金"</formula>
    </cfRule>
  </conditionalFormatting>
  <conditionalFormatting sqref="F34">
    <cfRule type="cellIs" dxfId="2143" priority="2164" stopIfTrue="1" operator="equal">
      <formula>"入金"</formula>
    </cfRule>
  </conditionalFormatting>
  <conditionalFormatting sqref="F34">
    <cfRule type="cellIs" dxfId="2142" priority="2163" stopIfTrue="1" operator="equal">
      <formula>"入金"</formula>
    </cfRule>
  </conditionalFormatting>
  <conditionalFormatting sqref="F34">
    <cfRule type="cellIs" dxfId="2141" priority="2162" stopIfTrue="1" operator="equal">
      <formula>"入金"</formula>
    </cfRule>
  </conditionalFormatting>
  <conditionalFormatting sqref="U34">
    <cfRule type="cellIs" dxfId="2140" priority="2161" stopIfTrue="1" operator="equal">
      <formula>"現金"</formula>
    </cfRule>
  </conditionalFormatting>
  <conditionalFormatting sqref="U34">
    <cfRule type="cellIs" dxfId="2139" priority="2160" stopIfTrue="1" operator="equal">
      <formula>"現金"</formula>
    </cfRule>
  </conditionalFormatting>
  <conditionalFormatting sqref="U34">
    <cfRule type="cellIs" dxfId="2138" priority="2159" stopIfTrue="1" operator="equal">
      <formula>"現金"</formula>
    </cfRule>
  </conditionalFormatting>
  <conditionalFormatting sqref="U34">
    <cfRule type="cellIs" dxfId="2137" priority="2158" stopIfTrue="1" operator="equal">
      <formula>"現金"</formula>
    </cfRule>
  </conditionalFormatting>
  <conditionalFormatting sqref="U34">
    <cfRule type="cellIs" dxfId="2136" priority="2157" stopIfTrue="1" operator="equal">
      <formula>"現金"</formula>
    </cfRule>
  </conditionalFormatting>
  <conditionalFormatting sqref="U34">
    <cfRule type="cellIs" dxfId="2135" priority="2156" stopIfTrue="1" operator="equal">
      <formula>"現金"</formula>
    </cfRule>
  </conditionalFormatting>
  <conditionalFormatting sqref="U34">
    <cfRule type="cellIs" dxfId="2134" priority="2155" stopIfTrue="1" operator="equal">
      <formula>"現金"</formula>
    </cfRule>
  </conditionalFormatting>
  <conditionalFormatting sqref="U34">
    <cfRule type="cellIs" dxfId="2133" priority="2154" stopIfTrue="1" operator="equal">
      <formula>"現金"</formula>
    </cfRule>
  </conditionalFormatting>
  <conditionalFormatting sqref="U34">
    <cfRule type="cellIs" dxfId="2132" priority="2153" stopIfTrue="1" operator="equal">
      <formula>"現金"</formula>
    </cfRule>
  </conditionalFormatting>
  <conditionalFormatting sqref="U34">
    <cfRule type="cellIs" dxfId="2131" priority="2152" stopIfTrue="1" operator="equal">
      <formula>"現金"</formula>
    </cfRule>
  </conditionalFormatting>
  <conditionalFormatting sqref="U34">
    <cfRule type="cellIs" dxfId="2130" priority="2151" stopIfTrue="1" operator="equal">
      <formula>"現金"</formula>
    </cfRule>
  </conditionalFormatting>
  <conditionalFormatting sqref="U34">
    <cfRule type="cellIs" dxfId="2129" priority="2150" stopIfTrue="1" operator="equal">
      <formula>"現金"</formula>
    </cfRule>
  </conditionalFormatting>
  <conditionalFormatting sqref="U34">
    <cfRule type="cellIs" dxfId="2128" priority="2149" stopIfTrue="1" operator="equal">
      <formula>"現金"</formula>
    </cfRule>
  </conditionalFormatting>
  <conditionalFormatting sqref="U34">
    <cfRule type="cellIs" dxfId="2127" priority="2148" stopIfTrue="1" operator="equal">
      <formula>"現金"</formula>
    </cfRule>
  </conditionalFormatting>
  <conditionalFormatting sqref="U34">
    <cfRule type="cellIs" dxfId="2126" priority="2147" stopIfTrue="1" operator="equal">
      <formula>"現金"</formula>
    </cfRule>
  </conditionalFormatting>
  <conditionalFormatting sqref="U34">
    <cfRule type="cellIs" dxfId="2125" priority="2146" stopIfTrue="1" operator="equal">
      <formula>"現金"</formula>
    </cfRule>
  </conditionalFormatting>
  <conditionalFormatting sqref="U34">
    <cfRule type="cellIs" dxfId="2124" priority="2145" stopIfTrue="1" operator="equal">
      <formula>"現金"</formula>
    </cfRule>
  </conditionalFormatting>
  <conditionalFormatting sqref="U34">
    <cfRule type="cellIs" dxfId="2123" priority="2144" stopIfTrue="1" operator="equal">
      <formula>"現金"</formula>
    </cfRule>
  </conditionalFormatting>
  <conditionalFormatting sqref="U34">
    <cfRule type="cellIs" dxfId="2122" priority="2143" stopIfTrue="1" operator="equal">
      <formula>"現金"</formula>
    </cfRule>
  </conditionalFormatting>
  <conditionalFormatting sqref="U34">
    <cfRule type="cellIs" dxfId="2121" priority="2142" stopIfTrue="1" operator="equal">
      <formula>"現金"</formula>
    </cfRule>
  </conditionalFormatting>
  <conditionalFormatting sqref="U34">
    <cfRule type="cellIs" dxfId="2120" priority="2141" stopIfTrue="1" operator="equal">
      <formula>"現金"</formula>
    </cfRule>
  </conditionalFormatting>
  <conditionalFormatting sqref="U34">
    <cfRule type="cellIs" dxfId="2119" priority="2140" stopIfTrue="1" operator="equal">
      <formula>"現金"</formula>
    </cfRule>
  </conditionalFormatting>
  <conditionalFormatting sqref="U34">
    <cfRule type="cellIs" dxfId="2118" priority="2139" stopIfTrue="1" operator="equal">
      <formula>"現金"</formula>
    </cfRule>
  </conditionalFormatting>
  <conditionalFormatting sqref="U34">
    <cfRule type="cellIs" dxfId="2117" priority="2138" stopIfTrue="1" operator="equal">
      <formula>"現金"</formula>
    </cfRule>
  </conditionalFormatting>
  <conditionalFormatting sqref="U34">
    <cfRule type="cellIs" dxfId="2116" priority="2137" stopIfTrue="1" operator="equal">
      <formula>"現金"</formula>
    </cfRule>
  </conditionalFormatting>
  <conditionalFormatting sqref="U34">
    <cfRule type="cellIs" dxfId="2115" priority="2136" stopIfTrue="1" operator="equal">
      <formula>"現金"</formula>
    </cfRule>
  </conditionalFormatting>
  <conditionalFormatting sqref="U34">
    <cfRule type="cellIs" dxfId="2114" priority="2135" stopIfTrue="1" operator="equal">
      <formula>"現金"</formula>
    </cfRule>
  </conditionalFormatting>
  <conditionalFormatting sqref="U34">
    <cfRule type="cellIs" dxfId="2113" priority="2134" stopIfTrue="1" operator="equal">
      <formula>"現金"</formula>
    </cfRule>
  </conditionalFormatting>
  <conditionalFormatting sqref="U34">
    <cfRule type="cellIs" dxfId="2112" priority="2133" stopIfTrue="1" operator="equal">
      <formula>"現金"</formula>
    </cfRule>
  </conditionalFormatting>
  <conditionalFormatting sqref="U35">
    <cfRule type="cellIs" dxfId="2111" priority="2132" stopIfTrue="1" operator="equal">
      <formula>"現金"</formula>
    </cfRule>
  </conditionalFormatting>
  <conditionalFormatting sqref="U35">
    <cfRule type="cellIs" dxfId="2110" priority="2131" stopIfTrue="1" operator="equal">
      <formula>"現金"</formula>
    </cfRule>
  </conditionalFormatting>
  <conditionalFormatting sqref="U35">
    <cfRule type="cellIs" dxfId="2109" priority="2130" stopIfTrue="1" operator="equal">
      <formula>"現金"</formula>
    </cfRule>
  </conditionalFormatting>
  <conditionalFormatting sqref="U35">
    <cfRule type="cellIs" dxfId="2108" priority="2129" stopIfTrue="1" operator="equal">
      <formula>"現金"</formula>
    </cfRule>
  </conditionalFormatting>
  <conditionalFormatting sqref="U35">
    <cfRule type="cellIs" dxfId="2107" priority="2128" stopIfTrue="1" operator="equal">
      <formula>"現金"</formula>
    </cfRule>
  </conditionalFormatting>
  <conditionalFormatting sqref="U35">
    <cfRule type="cellIs" dxfId="2106" priority="2127" stopIfTrue="1" operator="equal">
      <formula>"現金"</formula>
    </cfRule>
  </conditionalFormatting>
  <conditionalFormatting sqref="U35">
    <cfRule type="cellIs" dxfId="2105" priority="2126" stopIfTrue="1" operator="equal">
      <formula>"現金"</formula>
    </cfRule>
  </conditionalFormatting>
  <conditionalFormatting sqref="U35">
    <cfRule type="cellIs" dxfId="2104" priority="2125" stopIfTrue="1" operator="equal">
      <formula>"現金"</formula>
    </cfRule>
  </conditionalFormatting>
  <conditionalFormatting sqref="U35">
    <cfRule type="cellIs" dxfId="2103" priority="2124" stopIfTrue="1" operator="equal">
      <formula>"現金"</formula>
    </cfRule>
  </conditionalFormatting>
  <conditionalFormatting sqref="U35">
    <cfRule type="cellIs" dxfId="2102" priority="2123" stopIfTrue="1" operator="equal">
      <formula>"現金"</formula>
    </cfRule>
  </conditionalFormatting>
  <conditionalFormatting sqref="U35">
    <cfRule type="cellIs" dxfId="2101" priority="2122" stopIfTrue="1" operator="equal">
      <formula>"現金"</formula>
    </cfRule>
  </conditionalFormatting>
  <conditionalFormatting sqref="U35">
    <cfRule type="cellIs" dxfId="2100" priority="2121" stopIfTrue="1" operator="equal">
      <formula>"現金"</formula>
    </cfRule>
  </conditionalFormatting>
  <conditionalFormatting sqref="U35">
    <cfRule type="cellIs" dxfId="2099" priority="2120" stopIfTrue="1" operator="equal">
      <formula>"現金"</formula>
    </cfRule>
  </conditionalFormatting>
  <conditionalFormatting sqref="U35">
    <cfRule type="cellIs" dxfId="2098" priority="2119" stopIfTrue="1" operator="equal">
      <formula>"現金"</formula>
    </cfRule>
  </conditionalFormatting>
  <conditionalFormatting sqref="U35">
    <cfRule type="cellIs" dxfId="2097" priority="2118" stopIfTrue="1" operator="equal">
      <formula>"現金"</formula>
    </cfRule>
  </conditionalFormatting>
  <conditionalFormatting sqref="U35">
    <cfRule type="cellIs" dxfId="2096" priority="2117" stopIfTrue="1" operator="equal">
      <formula>"現金"</formula>
    </cfRule>
  </conditionalFormatting>
  <conditionalFormatting sqref="U35">
    <cfRule type="cellIs" dxfId="2095" priority="2116" stopIfTrue="1" operator="equal">
      <formula>"現金"</formula>
    </cfRule>
  </conditionalFormatting>
  <conditionalFormatting sqref="U35">
    <cfRule type="cellIs" dxfId="2094" priority="2115" stopIfTrue="1" operator="equal">
      <formula>"現金"</formula>
    </cfRule>
  </conditionalFormatting>
  <conditionalFormatting sqref="U35">
    <cfRule type="cellIs" dxfId="2093" priority="2114" stopIfTrue="1" operator="equal">
      <formula>"現金"</formula>
    </cfRule>
  </conditionalFormatting>
  <conditionalFormatting sqref="U35">
    <cfRule type="cellIs" dxfId="2092" priority="2113" stopIfTrue="1" operator="equal">
      <formula>"現金"</formula>
    </cfRule>
  </conditionalFormatting>
  <conditionalFormatting sqref="U35">
    <cfRule type="cellIs" dxfId="2091" priority="2112" stopIfTrue="1" operator="equal">
      <formula>"現金"</formula>
    </cfRule>
  </conditionalFormatting>
  <conditionalFormatting sqref="U35">
    <cfRule type="cellIs" dxfId="2090" priority="2111" stopIfTrue="1" operator="equal">
      <formula>"現金"</formula>
    </cfRule>
  </conditionalFormatting>
  <conditionalFormatting sqref="U35">
    <cfRule type="cellIs" dxfId="2089" priority="2110" stopIfTrue="1" operator="equal">
      <formula>"現金"</formula>
    </cfRule>
  </conditionalFormatting>
  <conditionalFormatting sqref="U35">
    <cfRule type="cellIs" dxfId="2088" priority="2109" stopIfTrue="1" operator="equal">
      <formula>"現金"</formula>
    </cfRule>
  </conditionalFormatting>
  <conditionalFormatting sqref="U35">
    <cfRule type="cellIs" dxfId="2087" priority="2108" stopIfTrue="1" operator="equal">
      <formula>"現金"</formula>
    </cfRule>
  </conditionalFormatting>
  <conditionalFormatting sqref="U35">
    <cfRule type="cellIs" dxfId="2086" priority="2107" stopIfTrue="1" operator="equal">
      <formula>"現金"</formula>
    </cfRule>
  </conditionalFormatting>
  <conditionalFormatting sqref="U35">
    <cfRule type="cellIs" dxfId="2085" priority="2106" stopIfTrue="1" operator="equal">
      <formula>"現金"</formula>
    </cfRule>
  </conditionalFormatting>
  <conditionalFormatting sqref="U35">
    <cfRule type="cellIs" dxfId="2084" priority="2105" stopIfTrue="1" operator="equal">
      <formula>"現金"</formula>
    </cfRule>
  </conditionalFormatting>
  <conditionalFormatting sqref="U35">
    <cfRule type="cellIs" dxfId="2083" priority="2104" stopIfTrue="1" operator="equal">
      <formula>"現金"</formula>
    </cfRule>
  </conditionalFormatting>
  <conditionalFormatting sqref="W34:W35">
    <cfRule type="cellIs" dxfId="2082" priority="2103" stopIfTrue="1" operator="equal">
      <formula>"入金"</formula>
    </cfRule>
  </conditionalFormatting>
  <conditionalFormatting sqref="W34:W35">
    <cfRule type="cellIs" dxfId="2081" priority="2102" stopIfTrue="1" operator="equal">
      <formula>"入金"</formula>
    </cfRule>
  </conditionalFormatting>
  <conditionalFormatting sqref="W34:W35">
    <cfRule type="cellIs" dxfId="2080" priority="2101" stopIfTrue="1" operator="equal">
      <formula>"入金"</formula>
    </cfRule>
  </conditionalFormatting>
  <conditionalFormatting sqref="W34:W35">
    <cfRule type="cellIs" dxfId="2079" priority="2100" stopIfTrue="1" operator="equal">
      <formula>"入金"</formula>
    </cfRule>
  </conditionalFormatting>
  <conditionalFormatting sqref="W34:W35">
    <cfRule type="cellIs" dxfId="2078" priority="2099" stopIfTrue="1" operator="equal">
      <formula>"入金"</formula>
    </cfRule>
  </conditionalFormatting>
  <conditionalFormatting sqref="W34:W35">
    <cfRule type="cellIs" dxfId="2077" priority="2098" stopIfTrue="1" operator="equal">
      <formula>"入金"</formula>
    </cfRule>
  </conditionalFormatting>
  <conditionalFormatting sqref="W34:W35">
    <cfRule type="cellIs" dxfId="2076" priority="2097" stopIfTrue="1" operator="equal">
      <formula>"入金"</formula>
    </cfRule>
  </conditionalFormatting>
  <conditionalFormatting sqref="W34:W35">
    <cfRule type="cellIs" dxfId="2075" priority="2096" stopIfTrue="1" operator="equal">
      <formula>"入金"</formula>
    </cfRule>
  </conditionalFormatting>
  <conditionalFormatting sqref="W34:W35">
    <cfRule type="cellIs" dxfId="2074" priority="2095" stopIfTrue="1" operator="equal">
      <formula>"入金"</formula>
    </cfRule>
  </conditionalFormatting>
  <conditionalFormatting sqref="W34:W35">
    <cfRule type="cellIs" dxfId="2073" priority="2094" stopIfTrue="1" operator="equal">
      <formula>"入金"</formula>
    </cfRule>
  </conditionalFormatting>
  <conditionalFormatting sqref="W34:W35">
    <cfRule type="cellIs" dxfId="2072" priority="2093" stopIfTrue="1" operator="equal">
      <formula>"入金"</formula>
    </cfRule>
  </conditionalFormatting>
  <conditionalFormatting sqref="W34:W35">
    <cfRule type="cellIs" dxfId="2071" priority="2092" stopIfTrue="1" operator="equal">
      <formula>"入金"</formula>
    </cfRule>
  </conditionalFormatting>
  <conditionalFormatting sqref="W34:W35">
    <cfRule type="cellIs" dxfId="2070" priority="2091" stopIfTrue="1" operator="equal">
      <formula>"入金"</formula>
    </cfRule>
  </conditionalFormatting>
  <conditionalFormatting sqref="W34:W35">
    <cfRule type="cellIs" dxfId="2069" priority="2090" stopIfTrue="1" operator="equal">
      <formula>"入金"</formula>
    </cfRule>
  </conditionalFormatting>
  <conditionalFormatting sqref="W34:W35">
    <cfRule type="cellIs" dxfId="2068" priority="2089" stopIfTrue="1" operator="equal">
      <formula>"入金"</formula>
    </cfRule>
  </conditionalFormatting>
  <conditionalFormatting sqref="W34:W35">
    <cfRule type="cellIs" dxfId="2067" priority="2088" stopIfTrue="1" operator="equal">
      <formula>"入金"</formula>
    </cfRule>
  </conditionalFormatting>
  <conditionalFormatting sqref="W34:W35">
    <cfRule type="cellIs" dxfId="2066" priority="2087" stopIfTrue="1" operator="equal">
      <formula>"入金"</formula>
    </cfRule>
  </conditionalFormatting>
  <conditionalFormatting sqref="W34:W35">
    <cfRule type="cellIs" dxfId="2065" priority="2086" stopIfTrue="1" operator="equal">
      <formula>"入金"</formula>
    </cfRule>
  </conditionalFormatting>
  <conditionalFormatting sqref="W34:W35">
    <cfRule type="cellIs" dxfId="2064" priority="2085" stopIfTrue="1" operator="equal">
      <formula>"入金"</formula>
    </cfRule>
  </conditionalFormatting>
  <conditionalFormatting sqref="W34:W35">
    <cfRule type="cellIs" dxfId="2063" priority="2084" stopIfTrue="1" operator="equal">
      <formula>"入金"</formula>
    </cfRule>
  </conditionalFormatting>
  <conditionalFormatting sqref="W34:W35">
    <cfRule type="cellIs" dxfId="2062" priority="2083" stopIfTrue="1" operator="equal">
      <formula>"入金"</formula>
    </cfRule>
  </conditionalFormatting>
  <conditionalFormatting sqref="W34:W35">
    <cfRule type="cellIs" dxfId="2061" priority="2082" stopIfTrue="1" operator="equal">
      <formula>"入金"</formula>
    </cfRule>
  </conditionalFormatting>
  <conditionalFormatting sqref="W34:W35">
    <cfRule type="cellIs" dxfId="2060" priority="2080" stopIfTrue="1" operator="equal">
      <formula>"入金"</formula>
    </cfRule>
  </conditionalFormatting>
  <conditionalFormatting sqref="W34:W35">
    <cfRule type="cellIs" dxfId="2059" priority="2081" stopIfTrue="1" operator="equal">
      <formula>"入金"</formula>
    </cfRule>
  </conditionalFormatting>
  <conditionalFormatting sqref="W34:W35">
    <cfRule type="cellIs" dxfId="2058" priority="2079" stopIfTrue="1" operator="equal">
      <formula>"入金"</formula>
    </cfRule>
  </conditionalFormatting>
  <conditionalFormatting sqref="W34:W35">
    <cfRule type="cellIs" dxfId="2057" priority="2078" stopIfTrue="1" operator="equal">
      <formula>"入金"</formula>
    </cfRule>
  </conditionalFormatting>
  <conditionalFormatting sqref="W34:W35">
    <cfRule type="cellIs" dxfId="2056" priority="2077" stopIfTrue="1" operator="equal">
      <formula>"入金"</formula>
    </cfRule>
  </conditionalFormatting>
  <conditionalFormatting sqref="W34:W35">
    <cfRule type="cellIs" dxfId="2055" priority="2076" stopIfTrue="1" operator="equal">
      <formula>"入金"</formula>
    </cfRule>
  </conditionalFormatting>
  <conditionalFormatting sqref="W34:W35">
    <cfRule type="cellIs" dxfId="2054" priority="2075" stopIfTrue="1" operator="equal">
      <formula>"入金"</formula>
    </cfRule>
  </conditionalFormatting>
  <conditionalFormatting sqref="F35">
    <cfRule type="cellIs" dxfId="2053" priority="2074" stopIfTrue="1" operator="equal">
      <formula>"入金"</formula>
    </cfRule>
  </conditionalFormatting>
  <conditionalFormatting sqref="F35">
    <cfRule type="cellIs" dxfId="2052" priority="2073" stopIfTrue="1" operator="equal">
      <formula>"入金"</formula>
    </cfRule>
  </conditionalFormatting>
  <conditionalFormatting sqref="F35">
    <cfRule type="cellIs" dxfId="2051" priority="2072" stopIfTrue="1" operator="equal">
      <formula>"入金"</formula>
    </cfRule>
  </conditionalFormatting>
  <conditionalFormatting sqref="F35">
    <cfRule type="cellIs" dxfId="2050" priority="2071" stopIfTrue="1" operator="equal">
      <formula>"入金"</formula>
    </cfRule>
  </conditionalFormatting>
  <conditionalFormatting sqref="F35">
    <cfRule type="cellIs" dxfId="2049" priority="2070" stopIfTrue="1" operator="equal">
      <formula>"入金"</formula>
    </cfRule>
  </conditionalFormatting>
  <conditionalFormatting sqref="F35">
    <cfRule type="cellIs" dxfId="2048" priority="2069" stopIfTrue="1" operator="equal">
      <formula>"入金"</formula>
    </cfRule>
  </conditionalFormatting>
  <conditionalFormatting sqref="U39">
    <cfRule type="cellIs" dxfId="2047" priority="2064" stopIfTrue="1" operator="equal">
      <formula>"現金"</formula>
    </cfRule>
  </conditionalFormatting>
  <conditionalFormatting sqref="F39 W39">
    <cfRule type="cellIs" dxfId="2046" priority="2065" stopIfTrue="1" operator="equal">
      <formula>"入金"</formula>
    </cfRule>
  </conditionalFormatting>
  <conditionalFormatting sqref="U40">
    <cfRule type="cellIs" dxfId="2045" priority="2062" stopIfTrue="1" operator="equal">
      <formula>"現金"</formula>
    </cfRule>
  </conditionalFormatting>
  <conditionalFormatting sqref="F40 W40">
    <cfRule type="cellIs" dxfId="2044" priority="2063" stopIfTrue="1" operator="equal">
      <formula>"入金"</formula>
    </cfRule>
  </conditionalFormatting>
  <conditionalFormatting sqref="U41:U42">
    <cfRule type="cellIs" dxfId="2043" priority="2060" stopIfTrue="1" operator="equal">
      <formula>"現金"</formula>
    </cfRule>
  </conditionalFormatting>
  <conditionalFormatting sqref="F41:F42 W41:W42">
    <cfRule type="cellIs" dxfId="2042" priority="2061" stopIfTrue="1" operator="equal">
      <formula>"入金"</formula>
    </cfRule>
  </conditionalFormatting>
  <conditionalFormatting sqref="F31:F32">
    <cfRule type="cellIs" dxfId="2041" priority="2049" stopIfTrue="1" operator="equal">
      <formula>"入金"</formula>
    </cfRule>
  </conditionalFormatting>
  <conditionalFormatting sqref="U31:U32">
    <cfRule type="cellIs" dxfId="2040" priority="2048" stopIfTrue="1" operator="equal">
      <formula>"現金"</formula>
    </cfRule>
  </conditionalFormatting>
  <conditionalFormatting sqref="W31:W32">
    <cfRule type="cellIs" dxfId="2039" priority="2047" stopIfTrue="1" operator="equal">
      <formula>"入金"</formula>
    </cfRule>
  </conditionalFormatting>
  <conditionalFormatting sqref="U47">
    <cfRule type="cellIs" dxfId="2038" priority="1991" stopIfTrue="1" operator="equal">
      <formula>"現金"</formula>
    </cfRule>
  </conditionalFormatting>
  <conditionalFormatting sqref="F47 W47">
    <cfRule type="cellIs" dxfId="2037" priority="1992" stopIfTrue="1" operator="equal">
      <formula>"入金"</formula>
    </cfRule>
  </conditionalFormatting>
  <conditionalFormatting sqref="F48">
    <cfRule type="cellIs" dxfId="2036" priority="1990" stopIfTrue="1" operator="equal">
      <formula>"入金"</formula>
    </cfRule>
  </conditionalFormatting>
  <conditionalFormatting sqref="F48">
    <cfRule type="cellIs" dxfId="2035" priority="1988" stopIfTrue="1" operator="equal">
      <formula>"入金"</formula>
    </cfRule>
  </conditionalFormatting>
  <conditionalFormatting sqref="F48">
    <cfRule type="cellIs" dxfId="2034" priority="1989" stopIfTrue="1" operator="equal">
      <formula>"入金"</formula>
    </cfRule>
  </conditionalFormatting>
  <conditionalFormatting sqref="F48">
    <cfRule type="cellIs" dxfId="2033" priority="1987" stopIfTrue="1" operator="equal">
      <formula>"入金"</formula>
    </cfRule>
  </conditionalFormatting>
  <conditionalFormatting sqref="F48">
    <cfRule type="cellIs" dxfId="2032" priority="1986" stopIfTrue="1" operator="equal">
      <formula>"入金"</formula>
    </cfRule>
  </conditionalFormatting>
  <conditionalFormatting sqref="F48">
    <cfRule type="cellIs" dxfId="2031" priority="1984" stopIfTrue="1" operator="equal">
      <formula>"入金"</formula>
    </cfRule>
  </conditionalFormatting>
  <conditionalFormatting sqref="F48">
    <cfRule type="cellIs" dxfId="2030" priority="1985" stopIfTrue="1" operator="equal">
      <formula>"入金"</formula>
    </cfRule>
  </conditionalFormatting>
  <conditionalFormatting sqref="F48">
    <cfRule type="cellIs" dxfId="2029" priority="1983" stopIfTrue="1" operator="equal">
      <formula>"入金"</formula>
    </cfRule>
  </conditionalFormatting>
  <conditionalFormatting sqref="F48">
    <cfRule type="cellIs" dxfId="2028" priority="1982" stopIfTrue="1" operator="equal">
      <formula>"入金"</formula>
    </cfRule>
  </conditionalFormatting>
  <conditionalFormatting sqref="F48">
    <cfRule type="cellIs" dxfId="2027" priority="1981" stopIfTrue="1" operator="equal">
      <formula>"入金"</formula>
    </cfRule>
  </conditionalFormatting>
  <conditionalFormatting sqref="F48">
    <cfRule type="cellIs" dxfId="2026" priority="1980" stopIfTrue="1" operator="equal">
      <formula>"入金"</formula>
    </cfRule>
  </conditionalFormatting>
  <conditionalFormatting sqref="F48">
    <cfRule type="cellIs" dxfId="2025" priority="1979" stopIfTrue="1" operator="equal">
      <formula>"入金"</formula>
    </cfRule>
  </conditionalFormatting>
  <conditionalFormatting sqref="F48">
    <cfRule type="cellIs" dxfId="2024" priority="1978" stopIfTrue="1" operator="equal">
      <formula>"入金"</formula>
    </cfRule>
  </conditionalFormatting>
  <conditionalFormatting sqref="F44:F45">
    <cfRule type="cellIs" dxfId="2023" priority="1977" stopIfTrue="1" operator="equal">
      <formula>"入金"</formula>
    </cfRule>
  </conditionalFormatting>
  <conditionalFormatting sqref="F44:F45">
    <cfRule type="cellIs" dxfId="2022" priority="1975" stopIfTrue="1" operator="equal">
      <formula>"入金"</formula>
    </cfRule>
  </conditionalFormatting>
  <conditionalFormatting sqref="F44:F45">
    <cfRule type="cellIs" dxfId="2021" priority="1976" stopIfTrue="1" operator="equal">
      <formula>"入金"</formula>
    </cfRule>
  </conditionalFormatting>
  <conditionalFormatting sqref="F44:F45">
    <cfRule type="cellIs" dxfId="2020" priority="1974" stopIfTrue="1" operator="equal">
      <formula>"入金"</formula>
    </cfRule>
  </conditionalFormatting>
  <conditionalFormatting sqref="F44:F45">
    <cfRule type="cellIs" dxfId="2019" priority="1973" stopIfTrue="1" operator="equal">
      <formula>"入金"</formula>
    </cfRule>
  </conditionalFormatting>
  <conditionalFormatting sqref="F44:F45">
    <cfRule type="cellIs" dxfId="2018" priority="1972" stopIfTrue="1" operator="equal">
      <formula>"入金"</formula>
    </cfRule>
  </conditionalFormatting>
  <conditionalFormatting sqref="F44:F45">
    <cfRule type="cellIs" dxfId="2017" priority="1971" stopIfTrue="1" operator="equal">
      <formula>"入金"</formula>
    </cfRule>
  </conditionalFormatting>
  <conditionalFormatting sqref="F44:F45">
    <cfRule type="cellIs" dxfId="2016" priority="1970" stopIfTrue="1" operator="equal">
      <formula>"入金"</formula>
    </cfRule>
  </conditionalFormatting>
  <conditionalFormatting sqref="F44:F45">
    <cfRule type="cellIs" dxfId="2015" priority="1969" stopIfTrue="1" operator="equal">
      <formula>"入金"</formula>
    </cfRule>
  </conditionalFormatting>
  <conditionalFormatting sqref="F44:F45">
    <cfRule type="cellIs" dxfId="2014" priority="1968" stopIfTrue="1" operator="equal">
      <formula>"入金"</formula>
    </cfRule>
  </conditionalFormatting>
  <conditionalFormatting sqref="F44:F45">
    <cfRule type="cellIs" dxfId="2013" priority="1967" stopIfTrue="1" operator="equal">
      <formula>"入金"</formula>
    </cfRule>
  </conditionalFormatting>
  <conditionalFormatting sqref="F44:F45">
    <cfRule type="cellIs" dxfId="2012" priority="1966" stopIfTrue="1" operator="equal">
      <formula>"入金"</formula>
    </cfRule>
  </conditionalFormatting>
  <conditionalFormatting sqref="F44:F45">
    <cfRule type="cellIs" dxfId="2011" priority="1965" stopIfTrue="1" operator="equal">
      <formula>"入金"</formula>
    </cfRule>
  </conditionalFormatting>
  <conditionalFormatting sqref="F44:F45">
    <cfRule type="cellIs" dxfId="2010" priority="1964" stopIfTrue="1" operator="equal">
      <formula>"入金"</formula>
    </cfRule>
  </conditionalFormatting>
  <conditionalFormatting sqref="F44:F45">
    <cfRule type="cellIs" dxfId="2009" priority="1962" stopIfTrue="1" operator="equal">
      <formula>"入金"</formula>
    </cfRule>
  </conditionalFormatting>
  <conditionalFormatting sqref="F44:F45">
    <cfRule type="cellIs" dxfId="2008" priority="1963" stopIfTrue="1" operator="equal">
      <formula>"入金"</formula>
    </cfRule>
  </conditionalFormatting>
  <conditionalFormatting sqref="F44:F45">
    <cfRule type="cellIs" dxfId="2007" priority="1961" stopIfTrue="1" operator="equal">
      <formula>"入金"</formula>
    </cfRule>
  </conditionalFormatting>
  <conditionalFormatting sqref="F44:F45">
    <cfRule type="cellIs" dxfId="2006" priority="1960" stopIfTrue="1" operator="equal">
      <formula>"入金"</formula>
    </cfRule>
  </conditionalFormatting>
  <conditionalFormatting sqref="F44:F45">
    <cfRule type="cellIs" dxfId="2005" priority="1958" stopIfTrue="1" operator="equal">
      <formula>"入金"</formula>
    </cfRule>
  </conditionalFormatting>
  <conditionalFormatting sqref="F44:F45">
    <cfRule type="cellIs" dxfId="2004" priority="1959" stopIfTrue="1" operator="equal">
      <formula>"入金"</formula>
    </cfRule>
  </conditionalFormatting>
  <conditionalFormatting sqref="F44:F45">
    <cfRule type="cellIs" dxfId="2003" priority="1957" stopIfTrue="1" operator="equal">
      <formula>"入金"</formula>
    </cfRule>
  </conditionalFormatting>
  <conditionalFormatting sqref="F44:F45">
    <cfRule type="cellIs" dxfId="2002" priority="1956" stopIfTrue="1" operator="equal">
      <formula>"入金"</formula>
    </cfRule>
  </conditionalFormatting>
  <conditionalFormatting sqref="F44:F45">
    <cfRule type="cellIs" dxfId="2001" priority="1955" stopIfTrue="1" operator="equal">
      <formula>"入金"</formula>
    </cfRule>
  </conditionalFormatting>
  <conditionalFormatting sqref="F44:F45">
    <cfRule type="cellIs" dxfId="2000" priority="1954" stopIfTrue="1" operator="equal">
      <formula>"入金"</formula>
    </cfRule>
  </conditionalFormatting>
  <conditionalFormatting sqref="F44:F45">
    <cfRule type="cellIs" dxfId="1999" priority="1953" stopIfTrue="1" operator="equal">
      <formula>"入金"</formula>
    </cfRule>
  </conditionalFormatting>
  <conditionalFormatting sqref="F44:F45">
    <cfRule type="cellIs" dxfId="1998" priority="1952" stopIfTrue="1" operator="equal">
      <formula>"入金"</formula>
    </cfRule>
  </conditionalFormatting>
  <conditionalFormatting sqref="F49">
    <cfRule type="cellIs" dxfId="1997" priority="1951" stopIfTrue="1" operator="equal">
      <formula>"入金"</formula>
    </cfRule>
  </conditionalFormatting>
  <conditionalFormatting sqref="F49">
    <cfRule type="cellIs" dxfId="1996" priority="1950" stopIfTrue="1" operator="equal">
      <formula>"入金"</formula>
    </cfRule>
  </conditionalFormatting>
  <conditionalFormatting sqref="F49">
    <cfRule type="cellIs" dxfId="1995" priority="1948" stopIfTrue="1" operator="equal">
      <formula>"入金"</formula>
    </cfRule>
  </conditionalFormatting>
  <conditionalFormatting sqref="F49">
    <cfRule type="cellIs" dxfId="1994" priority="1949" stopIfTrue="1" operator="equal">
      <formula>"入金"</formula>
    </cfRule>
  </conditionalFormatting>
  <conditionalFormatting sqref="F49">
    <cfRule type="cellIs" dxfId="1993" priority="1947" stopIfTrue="1" operator="equal">
      <formula>"入金"</formula>
    </cfRule>
  </conditionalFormatting>
  <conditionalFormatting sqref="F49">
    <cfRule type="cellIs" dxfId="1992" priority="1946" stopIfTrue="1" operator="equal">
      <formula>"入金"</formula>
    </cfRule>
  </conditionalFormatting>
  <conditionalFormatting sqref="F49">
    <cfRule type="cellIs" dxfId="1991" priority="1945" stopIfTrue="1" operator="equal">
      <formula>"入金"</formula>
    </cfRule>
  </conditionalFormatting>
  <conditionalFormatting sqref="F49">
    <cfRule type="cellIs" dxfId="1990" priority="1944" stopIfTrue="1" operator="equal">
      <formula>"入金"</formula>
    </cfRule>
  </conditionalFormatting>
  <conditionalFormatting sqref="F49">
    <cfRule type="cellIs" dxfId="1989" priority="1943" stopIfTrue="1" operator="equal">
      <formula>"入金"</formula>
    </cfRule>
  </conditionalFormatting>
  <conditionalFormatting sqref="W49">
    <cfRule type="cellIs" dxfId="1988" priority="1942" stopIfTrue="1" operator="equal">
      <formula>"入金"</formula>
    </cfRule>
  </conditionalFormatting>
  <conditionalFormatting sqref="W49">
    <cfRule type="cellIs" dxfId="1987" priority="1941" stopIfTrue="1" operator="equal">
      <formula>"入金"</formula>
    </cfRule>
  </conditionalFormatting>
  <conditionalFormatting sqref="W49">
    <cfRule type="cellIs" dxfId="1986" priority="1939" stopIfTrue="1" operator="equal">
      <formula>"入金"</formula>
    </cfRule>
  </conditionalFormatting>
  <conditionalFormatting sqref="W49">
    <cfRule type="cellIs" dxfId="1985" priority="1940" stopIfTrue="1" operator="equal">
      <formula>"入金"</formula>
    </cfRule>
  </conditionalFormatting>
  <conditionalFormatting sqref="W49">
    <cfRule type="cellIs" dxfId="1984" priority="1938" stopIfTrue="1" operator="equal">
      <formula>"入金"</formula>
    </cfRule>
  </conditionalFormatting>
  <conditionalFormatting sqref="W49">
    <cfRule type="cellIs" dxfId="1983" priority="1937" stopIfTrue="1" operator="equal">
      <formula>"入金"</formula>
    </cfRule>
  </conditionalFormatting>
  <conditionalFormatting sqref="W49">
    <cfRule type="cellIs" dxfId="1982" priority="1935" stopIfTrue="1" operator="equal">
      <formula>"入金"</formula>
    </cfRule>
  </conditionalFormatting>
  <conditionalFormatting sqref="W49">
    <cfRule type="cellIs" dxfId="1981" priority="1936" stopIfTrue="1" operator="equal">
      <formula>"入金"</formula>
    </cfRule>
  </conditionalFormatting>
  <conditionalFormatting sqref="W45">
    <cfRule type="cellIs" dxfId="1980" priority="1918" stopIfTrue="1" operator="equal">
      <formula>"入金"</formula>
    </cfRule>
  </conditionalFormatting>
  <conditionalFormatting sqref="W45">
    <cfRule type="cellIs" dxfId="1979" priority="1917" stopIfTrue="1" operator="equal">
      <formula>"入金"</formula>
    </cfRule>
  </conditionalFormatting>
  <conditionalFormatting sqref="U45">
    <cfRule type="cellIs" dxfId="1978" priority="1923" stopIfTrue="1" operator="equal">
      <formula>"現金"</formula>
    </cfRule>
  </conditionalFormatting>
  <conditionalFormatting sqref="W45">
    <cfRule type="cellIs" dxfId="1977" priority="1924" stopIfTrue="1" operator="equal">
      <formula>"入金"</formula>
    </cfRule>
  </conditionalFormatting>
  <conditionalFormatting sqref="U45">
    <cfRule type="cellIs" dxfId="1976" priority="1921" stopIfTrue="1" operator="equal">
      <formula>"現金"</formula>
    </cfRule>
  </conditionalFormatting>
  <conditionalFormatting sqref="W45">
    <cfRule type="cellIs" dxfId="1975" priority="1922" stopIfTrue="1" operator="equal">
      <formula>"入金"</formula>
    </cfRule>
  </conditionalFormatting>
  <conditionalFormatting sqref="U45">
    <cfRule type="cellIs" dxfId="1974" priority="1920" stopIfTrue="1" operator="equal">
      <formula>"現金"</formula>
    </cfRule>
  </conditionalFormatting>
  <conditionalFormatting sqref="U45">
    <cfRule type="cellIs" dxfId="1973" priority="1919" stopIfTrue="1" operator="equal">
      <formula>"現金"</formula>
    </cfRule>
  </conditionalFormatting>
  <conditionalFormatting sqref="U52 U54">
    <cfRule type="cellIs" dxfId="1972" priority="1916" stopIfTrue="1" operator="equal">
      <formula>"現金"</formula>
    </cfRule>
  </conditionalFormatting>
  <conditionalFormatting sqref="U52 U54">
    <cfRule type="cellIs" dxfId="1971" priority="1915" stopIfTrue="1" operator="equal">
      <formula>"現金"</formula>
    </cfRule>
  </conditionalFormatting>
  <conditionalFormatting sqref="W52">
    <cfRule type="cellIs" dxfId="1970" priority="1914" stopIfTrue="1" operator="equal">
      <formula>"入金"</formula>
    </cfRule>
  </conditionalFormatting>
  <conditionalFormatting sqref="W52">
    <cfRule type="cellIs" dxfId="1969" priority="1913" stopIfTrue="1" operator="equal">
      <formula>"入金"</formula>
    </cfRule>
  </conditionalFormatting>
  <conditionalFormatting sqref="F52">
    <cfRule type="cellIs" dxfId="1968" priority="1912" stopIfTrue="1" operator="equal">
      <formula>"入金"</formula>
    </cfRule>
  </conditionalFormatting>
  <conditionalFormatting sqref="F52">
    <cfRule type="cellIs" dxfId="1967" priority="1910" stopIfTrue="1" operator="equal">
      <formula>"入金"</formula>
    </cfRule>
  </conditionalFormatting>
  <conditionalFormatting sqref="F52">
    <cfRule type="cellIs" dxfId="1966" priority="1911" stopIfTrue="1" operator="equal">
      <formula>"入金"</formula>
    </cfRule>
  </conditionalFormatting>
  <conditionalFormatting sqref="F52">
    <cfRule type="cellIs" dxfId="1965" priority="1909" stopIfTrue="1" operator="equal">
      <formula>"入金"</formula>
    </cfRule>
  </conditionalFormatting>
  <conditionalFormatting sqref="F52">
    <cfRule type="cellIs" dxfId="1964" priority="1908" stopIfTrue="1" operator="equal">
      <formula>"入金"</formula>
    </cfRule>
  </conditionalFormatting>
  <conditionalFormatting sqref="F52">
    <cfRule type="cellIs" dxfId="1963" priority="1906" stopIfTrue="1" operator="equal">
      <formula>"入金"</formula>
    </cfRule>
  </conditionalFormatting>
  <conditionalFormatting sqref="F52">
    <cfRule type="cellIs" dxfId="1962" priority="1907" stopIfTrue="1" operator="equal">
      <formula>"入金"</formula>
    </cfRule>
  </conditionalFormatting>
  <conditionalFormatting sqref="F52">
    <cfRule type="cellIs" dxfId="1961" priority="1905" stopIfTrue="1" operator="equal">
      <formula>"入金"</formula>
    </cfRule>
  </conditionalFormatting>
  <conditionalFormatting sqref="F52">
    <cfRule type="cellIs" dxfId="1960" priority="1904" stopIfTrue="1" operator="equal">
      <formula>"入金"</formula>
    </cfRule>
  </conditionalFormatting>
  <conditionalFormatting sqref="F52">
    <cfRule type="cellIs" dxfId="1959" priority="1903" stopIfTrue="1" operator="equal">
      <formula>"入金"</formula>
    </cfRule>
  </conditionalFormatting>
  <conditionalFormatting sqref="F52">
    <cfRule type="cellIs" dxfId="1958" priority="1902" stopIfTrue="1" operator="equal">
      <formula>"入金"</formula>
    </cfRule>
  </conditionalFormatting>
  <conditionalFormatting sqref="F52">
    <cfRule type="cellIs" dxfId="1957" priority="1901" stopIfTrue="1" operator="equal">
      <formula>"入金"</formula>
    </cfRule>
  </conditionalFormatting>
  <conditionalFormatting sqref="F52">
    <cfRule type="cellIs" dxfId="1956" priority="1900" stopIfTrue="1" operator="equal">
      <formula>"入金"</formula>
    </cfRule>
  </conditionalFormatting>
  <conditionalFormatting sqref="U50 U59:U60 U65">
    <cfRule type="cellIs" dxfId="1955" priority="5455" stopIfTrue="1" operator="equal">
      <formula>"現金"</formula>
    </cfRule>
  </conditionalFormatting>
  <conditionalFormatting sqref="U50 U59:U60 U65">
    <cfRule type="cellIs" dxfId="1954" priority="5454" stopIfTrue="1" operator="equal">
      <formula>"現金"</formula>
    </cfRule>
  </conditionalFormatting>
  <conditionalFormatting sqref="U50 U59:U60">
    <cfRule type="cellIs" dxfId="1953" priority="5457" stopIfTrue="1" operator="equal">
      <formula>"現金"</formula>
    </cfRule>
  </conditionalFormatting>
  <conditionalFormatting sqref="W50 W59">
    <cfRule type="cellIs" dxfId="1952" priority="5458" stopIfTrue="1" operator="equal">
      <formula>"入金"</formula>
    </cfRule>
  </conditionalFormatting>
  <conditionalFormatting sqref="U50 U59:U60">
    <cfRule type="cellIs" dxfId="1951" priority="5453" stopIfTrue="1" operator="equal">
      <formula>"現金"</formula>
    </cfRule>
  </conditionalFormatting>
  <conditionalFormatting sqref="W50 W59">
    <cfRule type="cellIs" dxfId="1950" priority="5452" stopIfTrue="1" operator="equal">
      <formula>"入金"</formula>
    </cfRule>
  </conditionalFormatting>
  <conditionalFormatting sqref="W50 W59">
    <cfRule type="cellIs" dxfId="1949" priority="5450" stopIfTrue="1" operator="equal">
      <formula>"入金"</formula>
    </cfRule>
  </conditionalFormatting>
  <conditionalFormatting sqref="W50 W59">
    <cfRule type="cellIs" dxfId="1948" priority="5451" stopIfTrue="1" operator="equal">
      <formula>"入金"</formula>
    </cfRule>
  </conditionalFormatting>
  <conditionalFormatting sqref="W50 W59">
    <cfRule type="cellIs" dxfId="1947" priority="5449" stopIfTrue="1" operator="equal">
      <formula>"入金"</formula>
    </cfRule>
  </conditionalFormatting>
  <conditionalFormatting sqref="W50 W59">
    <cfRule type="cellIs" dxfId="1946" priority="5448" stopIfTrue="1" operator="equal">
      <formula>"入金"</formula>
    </cfRule>
  </conditionalFormatting>
  <conditionalFormatting sqref="W50 W59">
    <cfRule type="cellIs" dxfId="1945" priority="5446" stopIfTrue="1" operator="equal">
      <formula>"入金"</formula>
    </cfRule>
  </conditionalFormatting>
  <conditionalFormatting sqref="W50 W59">
    <cfRule type="cellIs" dxfId="1944" priority="5447" stopIfTrue="1" operator="equal">
      <formula>"入金"</formula>
    </cfRule>
  </conditionalFormatting>
  <conditionalFormatting sqref="F50 F59:F60">
    <cfRule type="cellIs" dxfId="1943" priority="1832" stopIfTrue="1" operator="equal">
      <formula>"入金"</formula>
    </cfRule>
  </conditionalFormatting>
  <conditionalFormatting sqref="F50 F59:F60">
    <cfRule type="cellIs" dxfId="1942" priority="1830" stopIfTrue="1" operator="equal">
      <formula>"入金"</formula>
    </cfRule>
  </conditionalFormatting>
  <conditionalFormatting sqref="F50 F59:F60">
    <cfRule type="cellIs" dxfId="1941" priority="1831" stopIfTrue="1" operator="equal">
      <formula>"入金"</formula>
    </cfRule>
  </conditionalFormatting>
  <conditionalFormatting sqref="F50 F59:F60">
    <cfRule type="cellIs" dxfId="1940" priority="1829" stopIfTrue="1" operator="equal">
      <formula>"入金"</formula>
    </cfRule>
  </conditionalFormatting>
  <conditionalFormatting sqref="F50 F59:F60">
    <cfRule type="cellIs" dxfId="1939" priority="1827" stopIfTrue="1" operator="equal">
      <formula>"入金"</formula>
    </cfRule>
  </conditionalFormatting>
  <conditionalFormatting sqref="F50 F59:F60">
    <cfRule type="cellIs" dxfId="1938" priority="1828" stopIfTrue="1" operator="equal">
      <formula>"入金"</formula>
    </cfRule>
  </conditionalFormatting>
  <conditionalFormatting sqref="F50 F59:F60">
    <cfRule type="cellIs" dxfId="1937" priority="1826" stopIfTrue="1" operator="equal">
      <formula>"入金"</formula>
    </cfRule>
  </conditionalFormatting>
  <conditionalFormatting sqref="F50 F59:F60">
    <cfRule type="cellIs" dxfId="1936" priority="1825" stopIfTrue="1" operator="equal">
      <formula>"入金"</formula>
    </cfRule>
  </conditionalFormatting>
  <conditionalFormatting sqref="F50 F59:F60">
    <cfRule type="cellIs" dxfId="1935" priority="1824" stopIfTrue="1" operator="equal">
      <formula>"入金"</formula>
    </cfRule>
  </conditionalFormatting>
  <conditionalFormatting sqref="F50 F59:F60">
    <cfRule type="cellIs" dxfId="1934" priority="1823" stopIfTrue="1" operator="equal">
      <formula>"入金"</formula>
    </cfRule>
  </conditionalFormatting>
  <conditionalFormatting sqref="F50 F59:F60">
    <cfRule type="cellIs" dxfId="1933" priority="1822" stopIfTrue="1" operator="equal">
      <formula>"入金"</formula>
    </cfRule>
  </conditionalFormatting>
  <conditionalFormatting sqref="F50 F59:F60">
    <cfRule type="cellIs" dxfId="1932" priority="1821" stopIfTrue="1" operator="equal">
      <formula>"入金"</formula>
    </cfRule>
  </conditionalFormatting>
  <conditionalFormatting sqref="F50 F59:F60">
    <cfRule type="cellIs" dxfId="1931" priority="1820" stopIfTrue="1" operator="equal">
      <formula>"入金"</formula>
    </cfRule>
  </conditionalFormatting>
  <conditionalFormatting sqref="F50 F59:F60">
    <cfRule type="cellIs" dxfId="1930" priority="1819" stopIfTrue="1" operator="equal">
      <formula>"入金"</formula>
    </cfRule>
  </conditionalFormatting>
  <conditionalFormatting sqref="F50 F59:F60">
    <cfRule type="cellIs" dxfId="1929" priority="1818" stopIfTrue="1" operator="equal">
      <formula>"入金"</formula>
    </cfRule>
  </conditionalFormatting>
  <conditionalFormatting sqref="F50 F59:F60">
    <cfRule type="cellIs" dxfId="1928" priority="1817" stopIfTrue="1" operator="equal">
      <formula>"入金"</formula>
    </cfRule>
  </conditionalFormatting>
  <conditionalFormatting sqref="F50 F59:F60">
    <cfRule type="cellIs" dxfId="1927" priority="1816" stopIfTrue="1" operator="equal">
      <formula>"入金"</formula>
    </cfRule>
  </conditionalFormatting>
  <conditionalFormatting sqref="F50 F59:F60">
    <cfRule type="cellIs" dxfId="1926" priority="1814" stopIfTrue="1" operator="equal">
      <formula>"入金"</formula>
    </cfRule>
  </conditionalFormatting>
  <conditionalFormatting sqref="F50 F59:F60">
    <cfRule type="cellIs" dxfId="1925" priority="1815" stopIfTrue="1" operator="equal">
      <formula>"入金"</formula>
    </cfRule>
  </conditionalFormatting>
  <conditionalFormatting sqref="F50 F59:F60">
    <cfRule type="cellIs" dxfId="1924" priority="1813" stopIfTrue="1" operator="equal">
      <formula>"入金"</formula>
    </cfRule>
  </conditionalFormatting>
  <conditionalFormatting sqref="F50 F59:F60">
    <cfRule type="cellIs" dxfId="1923" priority="1812" stopIfTrue="1" operator="equal">
      <formula>"入金"</formula>
    </cfRule>
  </conditionalFormatting>
  <conditionalFormatting sqref="F50 F59:F60">
    <cfRule type="cellIs" dxfId="1922" priority="1810" stopIfTrue="1" operator="equal">
      <formula>"入金"</formula>
    </cfRule>
  </conditionalFormatting>
  <conditionalFormatting sqref="F50 F59:F60">
    <cfRule type="cellIs" dxfId="1921" priority="1811" stopIfTrue="1" operator="equal">
      <formula>"入金"</formula>
    </cfRule>
  </conditionalFormatting>
  <conditionalFormatting sqref="F50 F59:F60">
    <cfRule type="cellIs" dxfId="1920" priority="1809" stopIfTrue="1" operator="equal">
      <formula>"入金"</formula>
    </cfRule>
  </conditionalFormatting>
  <conditionalFormatting sqref="F50 F59:F60">
    <cfRule type="cellIs" dxfId="1919" priority="1808" stopIfTrue="1" operator="equal">
      <formula>"入金"</formula>
    </cfRule>
  </conditionalFormatting>
  <conditionalFormatting sqref="F50 F59:F60">
    <cfRule type="cellIs" dxfId="1918" priority="1807" stopIfTrue="1" operator="equal">
      <formula>"入金"</formula>
    </cfRule>
  </conditionalFormatting>
  <conditionalFormatting sqref="F50 F59:F60">
    <cfRule type="cellIs" dxfId="1917" priority="1806" stopIfTrue="1" operator="equal">
      <formula>"入金"</formula>
    </cfRule>
  </conditionalFormatting>
  <conditionalFormatting sqref="F50 F59:F60">
    <cfRule type="cellIs" dxfId="1916" priority="1805" stopIfTrue="1" operator="equal">
      <formula>"入金"</formula>
    </cfRule>
  </conditionalFormatting>
  <conditionalFormatting sqref="F50 F59:F60">
    <cfRule type="cellIs" dxfId="1915" priority="1804" stopIfTrue="1" operator="equal">
      <formula>"入金"</formula>
    </cfRule>
  </conditionalFormatting>
  <conditionalFormatting sqref="F54">
    <cfRule type="cellIs" dxfId="1914" priority="1899" stopIfTrue="1" operator="equal">
      <formula>"入金"</formula>
    </cfRule>
  </conditionalFormatting>
  <conditionalFormatting sqref="F54">
    <cfRule type="cellIs" dxfId="1913" priority="1898" stopIfTrue="1" operator="equal">
      <formula>"入金"</formula>
    </cfRule>
  </conditionalFormatting>
  <conditionalFormatting sqref="F54">
    <cfRule type="cellIs" dxfId="1912" priority="1896" stopIfTrue="1" operator="equal">
      <formula>"入金"</formula>
    </cfRule>
  </conditionalFormatting>
  <conditionalFormatting sqref="F54">
    <cfRule type="cellIs" dxfId="1911" priority="1897" stopIfTrue="1" operator="equal">
      <formula>"入金"</formula>
    </cfRule>
  </conditionalFormatting>
  <conditionalFormatting sqref="F54">
    <cfRule type="cellIs" dxfId="1910" priority="1895" stopIfTrue="1" operator="equal">
      <formula>"入金"</formula>
    </cfRule>
  </conditionalFormatting>
  <conditionalFormatting sqref="F54">
    <cfRule type="cellIs" dxfId="1909" priority="1894" stopIfTrue="1" operator="equal">
      <formula>"入金"</formula>
    </cfRule>
  </conditionalFormatting>
  <conditionalFormatting sqref="F54">
    <cfRule type="cellIs" dxfId="1908" priority="1893" stopIfTrue="1" operator="equal">
      <formula>"入金"</formula>
    </cfRule>
  </conditionalFormatting>
  <conditionalFormatting sqref="F54">
    <cfRule type="cellIs" dxfId="1907" priority="1892" stopIfTrue="1" operator="equal">
      <formula>"入金"</formula>
    </cfRule>
  </conditionalFormatting>
  <conditionalFormatting sqref="F54">
    <cfRule type="cellIs" dxfId="1906" priority="1891" stopIfTrue="1" operator="equal">
      <formula>"入金"</formula>
    </cfRule>
  </conditionalFormatting>
  <conditionalFormatting sqref="W54">
    <cfRule type="cellIs" dxfId="1905" priority="1890" stopIfTrue="1" operator="equal">
      <formula>"入金"</formula>
    </cfRule>
  </conditionalFormatting>
  <conditionalFormatting sqref="W54">
    <cfRule type="cellIs" dxfId="1904" priority="1889" stopIfTrue="1" operator="equal">
      <formula>"入金"</formula>
    </cfRule>
  </conditionalFormatting>
  <conditionalFormatting sqref="U53 U56">
    <cfRule type="cellIs" dxfId="1903" priority="1582" stopIfTrue="1" operator="equal">
      <formula>"現金"</formula>
    </cfRule>
  </conditionalFormatting>
  <conditionalFormatting sqref="F53">
    <cfRule type="cellIs" dxfId="1902" priority="1581" stopIfTrue="1" operator="equal">
      <formula>"入金"</formula>
    </cfRule>
  </conditionalFormatting>
  <conditionalFormatting sqref="F55 F61">
    <cfRule type="cellIs" dxfId="1901" priority="1870" stopIfTrue="1" operator="equal">
      <formula>"入金"</formula>
    </cfRule>
  </conditionalFormatting>
  <conditionalFormatting sqref="F55 F61">
    <cfRule type="cellIs" dxfId="1900" priority="1869" stopIfTrue="1" operator="equal">
      <formula>"入金"</formula>
    </cfRule>
  </conditionalFormatting>
  <conditionalFormatting sqref="F55 F61">
    <cfRule type="cellIs" dxfId="1899" priority="1867" stopIfTrue="1" operator="equal">
      <formula>"入金"</formula>
    </cfRule>
  </conditionalFormatting>
  <conditionalFormatting sqref="F55 F61">
    <cfRule type="cellIs" dxfId="1898" priority="1868" stopIfTrue="1" operator="equal">
      <formula>"入金"</formula>
    </cfRule>
  </conditionalFormatting>
  <conditionalFormatting sqref="F55 F61">
    <cfRule type="cellIs" dxfId="1897" priority="1866" stopIfTrue="1" operator="equal">
      <formula>"入金"</formula>
    </cfRule>
  </conditionalFormatting>
  <conditionalFormatting sqref="F55 F61">
    <cfRule type="cellIs" dxfId="1896" priority="1865" stopIfTrue="1" operator="equal">
      <formula>"入金"</formula>
    </cfRule>
  </conditionalFormatting>
  <conditionalFormatting sqref="F55 F61">
    <cfRule type="cellIs" dxfId="1895" priority="1864" stopIfTrue="1" operator="equal">
      <formula>"入金"</formula>
    </cfRule>
  </conditionalFormatting>
  <conditionalFormatting sqref="F55 F61">
    <cfRule type="cellIs" dxfId="1894" priority="1863" stopIfTrue="1" operator="equal">
      <formula>"入金"</formula>
    </cfRule>
  </conditionalFormatting>
  <conditionalFormatting sqref="F55 F61">
    <cfRule type="cellIs" dxfId="1893" priority="1862" stopIfTrue="1" operator="equal">
      <formula>"入金"</formula>
    </cfRule>
  </conditionalFormatting>
  <conditionalFormatting sqref="U55">
    <cfRule type="cellIs" dxfId="1892" priority="5552" stopIfTrue="1" operator="equal">
      <formula>"現金"</formula>
    </cfRule>
  </conditionalFormatting>
  <conditionalFormatting sqref="U55">
    <cfRule type="cellIs" dxfId="1891" priority="5551" stopIfTrue="1" operator="equal">
      <formula>"現金"</formula>
    </cfRule>
  </conditionalFormatting>
  <conditionalFormatting sqref="U55">
    <cfRule type="cellIs" dxfId="1890" priority="5550" stopIfTrue="1" operator="equal">
      <formula>"現金"</formula>
    </cfRule>
  </conditionalFormatting>
  <conditionalFormatting sqref="U55">
    <cfRule type="cellIs" dxfId="1889" priority="5549" stopIfTrue="1" operator="equal">
      <formula>"現金"</formula>
    </cfRule>
  </conditionalFormatting>
  <conditionalFormatting sqref="U55">
    <cfRule type="cellIs" dxfId="1888" priority="5508" stopIfTrue="1" operator="equal">
      <formula>"現金"</formula>
    </cfRule>
  </conditionalFormatting>
  <conditionalFormatting sqref="W55">
    <cfRule type="cellIs" dxfId="1887" priority="5296" stopIfTrue="1" operator="equal">
      <formula>"入金"</formula>
    </cfRule>
  </conditionalFormatting>
  <conditionalFormatting sqref="F57">
    <cfRule type="cellIs" dxfId="1886" priority="1888" stopIfTrue="1" operator="equal">
      <formula>"入金"</formula>
    </cfRule>
  </conditionalFormatting>
  <conditionalFormatting sqref="F57">
    <cfRule type="cellIs" dxfId="1885" priority="1887" stopIfTrue="1" operator="equal">
      <formula>"入金"</formula>
    </cfRule>
  </conditionalFormatting>
  <conditionalFormatting sqref="F57">
    <cfRule type="cellIs" dxfId="1884" priority="1885" stopIfTrue="1" operator="equal">
      <formula>"入金"</formula>
    </cfRule>
  </conditionalFormatting>
  <conditionalFormatting sqref="F57">
    <cfRule type="cellIs" dxfId="1883" priority="1886" stopIfTrue="1" operator="equal">
      <formula>"入金"</formula>
    </cfRule>
  </conditionalFormatting>
  <conditionalFormatting sqref="F57">
    <cfRule type="cellIs" dxfId="1882" priority="1884" stopIfTrue="1" operator="equal">
      <formula>"入金"</formula>
    </cfRule>
  </conditionalFormatting>
  <conditionalFormatting sqref="F57">
    <cfRule type="cellIs" dxfId="1881" priority="1883" stopIfTrue="1" operator="equal">
      <formula>"入金"</formula>
    </cfRule>
  </conditionalFormatting>
  <conditionalFormatting sqref="F57">
    <cfRule type="cellIs" dxfId="1880" priority="1882" stopIfTrue="1" operator="equal">
      <formula>"入金"</formula>
    </cfRule>
  </conditionalFormatting>
  <conditionalFormatting sqref="F57">
    <cfRule type="cellIs" dxfId="1879" priority="1881" stopIfTrue="1" operator="equal">
      <formula>"入金"</formula>
    </cfRule>
  </conditionalFormatting>
  <conditionalFormatting sqref="F57">
    <cfRule type="cellIs" dxfId="1878" priority="1880" stopIfTrue="1" operator="equal">
      <formula>"入金"</formula>
    </cfRule>
  </conditionalFormatting>
  <conditionalFormatting sqref="U57">
    <cfRule type="cellIs" dxfId="1877" priority="1879" stopIfTrue="1" operator="equal">
      <formula>"現金"</formula>
    </cfRule>
  </conditionalFormatting>
  <conditionalFormatting sqref="U57">
    <cfRule type="cellIs" dxfId="1876" priority="1878" stopIfTrue="1" operator="equal">
      <formula>"現金"</formula>
    </cfRule>
  </conditionalFormatting>
  <conditionalFormatting sqref="W57">
    <cfRule type="cellIs" dxfId="1875" priority="1877" stopIfTrue="1" operator="equal">
      <formula>"入金"</formula>
    </cfRule>
  </conditionalFormatting>
  <conditionalFormatting sqref="W57">
    <cfRule type="cellIs" dxfId="1874" priority="1876" stopIfTrue="1" operator="equal">
      <formula>"入金"</formula>
    </cfRule>
  </conditionalFormatting>
  <conditionalFormatting sqref="U58 U61">
    <cfRule type="cellIs" dxfId="1873" priority="1874" stopIfTrue="1" operator="equal">
      <formula>"現金"</formula>
    </cfRule>
  </conditionalFormatting>
  <conditionalFormatting sqref="F58 W58">
    <cfRule type="cellIs" dxfId="1872" priority="1875" stopIfTrue="1" operator="equal">
      <formula>"入金"</formula>
    </cfRule>
  </conditionalFormatting>
  <conditionalFormatting sqref="F58">
    <cfRule type="cellIs" dxfId="1871" priority="1873" stopIfTrue="1" operator="equal">
      <formula>"入金"</formula>
    </cfRule>
  </conditionalFormatting>
  <conditionalFormatting sqref="U58 U61">
    <cfRule type="cellIs" dxfId="1870" priority="1871" stopIfTrue="1" operator="equal">
      <formula>"現金"</formula>
    </cfRule>
  </conditionalFormatting>
  <conditionalFormatting sqref="W58">
    <cfRule type="cellIs" dxfId="1869" priority="1872" stopIfTrue="1" operator="equal">
      <formula>"入金"</formula>
    </cfRule>
  </conditionalFormatting>
  <conditionalFormatting sqref="F56">
    <cfRule type="cellIs" dxfId="1868" priority="1580" stopIfTrue="1" operator="equal">
      <formula>"入金"</formula>
    </cfRule>
  </conditionalFormatting>
  <conditionalFormatting sqref="W56">
    <cfRule type="cellIs" dxfId="1867" priority="1579" stopIfTrue="1" operator="equal">
      <formula>"入金"</formula>
    </cfRule>
  </conditionalFormatting>
  <conditionalFormatting sqref="W61">
    <cfRule type="cellIs" dxfId="1866" priority="1861" stopIfTrue="1" operator="equal">
      <formula>"入金"</formula>
    </cfRule>
  </conditionalFormatting>
  <conditionalFormatting sqref="W61">
    <cfRule type="cellIs" dxfId="1865" priority="1860" stopIfTrue="1" operator="equal">
      <formula>"入金"</formula>
    </cfRule>
  </conditionalFormatting>
  <conditionalFormatting sqref="U60">
    <cfRule type="cellIs" dxfId="1864" priority="5438" stopIfTrue="1" operator="equal">
      <formula>"現金"</formula>
    </cfRule>
  </conditionalFormatting>
  <conditionalFormatting sqref="U60">
    <cfRule type="cellIs" dxfId="1863" priority="5435" stopIfTrue="1" operator="equal">
      <formula>"現金"</formula>
    </cfRule>
  </conditionalFormatting>
  <conditionalFormatting sqref="Q59:Q60">
    <cfRule type="cellIs" dxfId="1862" priority="5192" stopIfTrue="1" operator="equal">
      <formula>"入金"</formula>
    </cfRule>
  </conditionalFormatting>
  <conditionalFormatting sqref="O59">
    <cfRule type="cellIs" dxfId="1861" priority="5191" stopIfTrue="1" operator="equal">
      <formula>"現金"</formula>
    </cfRule>
  </conditionalFormatting>
  <conditionalFormatting sqref="W60">
    <cfRule type="cellIs" dxfId="1860" priority="1803" stopIfTrue="1" operator="equal">
      <formula>"入金"</formula>
    </cfRule>
  </conditionalFormatting>
  <conditionalFormatting sqref="W60">
    <cfRule type="cellIs" dxfId="1859" priority="1802" stopIfTrue="1" operator="equal">
      <formula>"入金"</formula>
    </cfRule>
  </conditionalFormatting>
  <conditionalFormatting sqref="W60">
    <cfRule type="cellIs" dxfId="1858" priority="1800" stopIfTrue="1" operator="equal">
      <formula>"入金"</formula>
    </cfRule>
  </conditionalFormatting>
  <conditionalFormatting sqref="W60">
    <cfRule type="cellIs" dxfId="1857" priority="1801" stopIfTrue="1" operator="equal">
      <formula>"入金"</formula>
    </cfRule>
  </conditionalFormatting>
  <conditionalFormatting sqref="W60">
    <cfRule type="cellIs" dxfId="1856" priority="1799" stopIfTrue="1" operator="equal">
      <formula>"入金"</formula>
    </cfRule>
  </conditionalFormatting>
  <conditionalFormatting sqref="W60">
    <cfRule type="cellIs" dxfId="1855" priority="1798" stopIfTrue="1" operator="equal">
      <formula>"入金"</formula>
    </cfRule>
  </conditionalFormatting>
  <conditionalFormatting sqref="W60">
    <cfRule type="cellIs" dxfId="1854" priority="1796" stopIfTrue="1" operator="equal">
      <formula>"入金"</formula>
    </cfRule>
  </conditionalFormatting>
  <conditionalFormatting sqref="W60">
    <cfRule type="cellIs" dxfId="1853" priority="1797" stopIfTrue="1" operator="equal">
      <formula>"入金"</formula>
    </cfRule>
  </conditionalFormatting>
  <conditionalFormatting sqref="U64">
    <cfRule type="cellIs" dxfId="1852" priority="7271" stopIfTrue="1" operator="equal">
      <formula>"現金"</formula>
    </cfRule>
  </conditionalFormatting>
  <conditionalFormatting sqref="U64">
    <cfRule type="cellIs" dxfId="1851" priority="7270" stopIfTrue="1" operator="equal">
      <formula>"現金"</formula>
    </cfRule>
  </conditionalFormatting>
  <conditionalFormatting sqref="U64">
    <cfRule type="cellIs" dxfId="1850" priority="7269" stopIfTrue="1" operator="equal">
      <formula>"現金"</formula>
    </cfRule>
  </conditionalFormatting>
  <conditionalFormatting sqref="U64">
    <cfRule type="cellIs" dxfId="1849" priority="7268" stopIfTrue="1" operator="equal">
      <formula>"現金"</formula>
    </cfRule>
  </conditionalFormatting>
  <conditionalFormatting sqref="W64">
    <cfRule type="cellIs" dxfId="1848" priority="7267" stopIfTrue="1" operator="equal">
      <formula>"入金"</formula>
    </cfRule>
  </conditionalFormatting>
  <conditionalFormatting sqref="W64">
    <cfRule type="cellIs" dxfId="1847" priority="7266" stopIfTrue="1" operator="equal">
      <formula>"入金"</formula>
    </cfRule>
  </conditionalFormatting>
  <conditionalFormatting sqref="W64">
    <cfRule type="cellIs" dxfId="1846" priority="7264" stopIfTrue="1" operator="equal">
      <formula>"入金"</formula>
    </cfRule>
  </conditionalFormatting>
  <conditionalFormatting sqref="W64">
    <cfRule type="cellIs" dxfId="1845" priority="7265" stopIfTrue="1" operator="equal">
      <formula>"入金"</formula>
    </cfRule>
  </conditionalFormatting>
  <conditionalFormatting sqref="W64">
    <cfRule type="cellIs" dxfId="1844" priority="7263" stopIfTrue="1" operator="equal">
      <formula>"入金"</formula>
    </cfRule>
  </conditionalFormatting>
  <conditionalFormatting sqref="W64">
    <cfRule type="cellIs" dxfId="1843" priority="7262" stopIfTrue="1" operator="equal">
      <formula>"入金"</formula>
    </cfRule>
  </conditionalFormatting>
  <conditionalFormatting sqref="W64">
    <cfRule type="cellIs" dxfId="1842" priority="7260" stopIfTrue="1" operator="equal">
      <formula>"入金"</formula>
    </cfRule>
  </conditionalFormatting>
  <conditionalFormatting sqref="W64">
    <cfRule type="cellIs" dxfId="1841" priority="7261" stopIfTrue="1" operator="equal">
      <formula>"入金"</formula>
    </cfRule>
  </conditionalFormatting>
  <conditionalFormatting sqref="W64">
    <cfRule type="cellIs" dxfId="1840" priority="5507" stopIfTrue="1" operator="equal">
      <formula>"入金"</formula>
    </cfRule>
  </conditionalFormatting>
  <conditionalFormatting sqref="W64">
    <cfRule type="cellIs" dxfId="1839" priority="5506" stopIfTrue="1" operator="equal">
      <formula>"入金"</formula>
    </cfRule>
  </conditionalFormatting>
  <conditionalFormatting sqref="W64">
    <cfRule type="cellIs" dxfId="1838" priority="5504" stopIfTrue="1" operator="equal">
      <formula>"入金"</formula>
    </cfRule>
  </conditionalFormatting>
  <conditionalFormatting sqref="W64">
    <cfRule type="cellIs" dxfId="1837" priority="5505" stopIfTrue="1" operator="equal">
      <formula>"入金"</formula>
    </cfRule>
  </conditionalFormatting>
  <conditionalFormatting sqref="W64">
    <cfRule type="cellIs" dxfId="1836" priority="5503" stopIfTrue="1" operator="equal">
      <formula>"入金"</formula>
    </cfRule>
  </conditionalFormatting>
  <conditionalFormatting sqref="W64">
    <cfRule type="cellIs" dxfId="1835" priority="5502" stopIfTrue="1" operator="equal">
      <formula>"入金"</formula>
    </cfRule>
  </conditionalFormatting>
  <conditionalFormatting sqref="W64">
    <cfRule type="cellIs" dxfId="1834" priority="5500" stopIfTrue="1" operator="equal">
      <formula>"入金"</formula>
    </cfRule>
  </conditionalFormatting>
  <conditionalFormatting sqref="W64">
    <cfRule type="cellIs" dxfId="1833" priority="5501" stopIfTrue="1" operator="equal">
      <formula>"入金"</formula>
    </cfRule>
  </conditionalFormatting>
  <conditionalFormatting sqref="U64">
    <cfRule type="cellIs" dxfId="1832" priority="5464" stopIfTrue="1" operator="equal">
      <formula>"現金"</formula>
    </cfRule>
  </conditionalFormatting>
  <conditionalFormatting sqref="F64">
    <cfRule type="cellIs" dxfId="1831" priority="1859" stopIfTrue="1" operator="equal">
      <formula>"入金"</formula>
    </cfRule>
  </conditionalFormatting>
  <conditionalFormatting sqref="F64">
    <cfRule type="cellIs" dxfId="1830" priority="1858" stopIfTrue="1" operator="equal">
      <formula>"入金"</formula>
    </cfRule>
  </conditionalFormatting>
  <conditionalFormatting sqref="F64">
    <cfRule type="cellIs" dxfId="1829" priority="1856" stopIfTrue="1" operator="equal">
      <formula>"入金"</formula>
    </cfRule>
  </conditionalFormatting>
  <conditionalFormatting sqref="F64">
    <cfRule type="cellIs" dxfId="1828" priority="1857" stopIfTrue="1" operator="equal">
      <formula>"入金"</formula>
    </cfRule>
  </conditionalFormatting>
  <conditionalFormatting sqref="F64">
    <cfRule type="cellIs" dxfId="1827" priority="1855" stopIfTrue="1" operator="equal">
      <formula>"入金"</formula>
    </cfRule>
  </conditionalFormatting>
  <conditionalFormatting sqref="F64">
    <cfRule type="cellIs" dxfId="1826" priority="1854" stopIfTrue="1" operator="equal">
      <formula>"入金"</formula>
    </cfRule>
  </conditionalFormatting>
  <conditionalFormatting sqref="F64">
    <cfRule type="cellIs" dxfId="1825" priority="1853" stopIfTrue="1" operator="equal">
      <formula>"入金"</formula>
    </cfRule>
  </conditionalFormatting>
  <conditionalFormatting sqref="F64">
    <cfRule type="cellIs" dxfId="1824" priority="1852" stopIfTrue="1" operator="equal">
      <formula>"入金"</formula>
    </cfRule>
  </conditionalFormatting>
  <conditionalFormatting sqref="F64">
    <cfRule type="cellIs" dxfId="1823" priority="1851" stopIfTrue="1" operator="equal">
      <formula>"入金"</formula>
    </cfRule>
  </conditionalFormatting>
  <conditionalFormatting sqref="F62">
    <cfRule type="cellIs" dxfId="1822" priority="1578" stopIfTrue="1" operator="equal">
      <formula>"入金"</formula>
    </cfRule>
  </conditionalFormatting>
  <conditionalFormatting sqref="U62">
    <cfRule type="cellIs" dxfId="1821" priority="1577" stopIfTrue="1" operator="equal">
      <formula>"現金"</formula>
    </cfRule>
  </conditionalFormatting>
  <conditionalFormatting sqref="W62">
    <cfRule type="cellIs" dxfId="1820" priority="1576" stopIfTrue="1" operator="equal">
      <formula>"入金"</formula>
    </cfRule>
  </conditionalFormatting>
  <conditionalFormatting sqref="F63">
    <cfRule type="cellIs" dxfId="1819" priority="1575" stopIfTrue="1" operator="equal">
      <formula>"入金"</formula>
    </cfRule>
  </conditionalFormatting>
  <conditionalFormatting sqref="U63">
    <cfRule type="cellIs" dxfId="1818" priority="1574" stopIfTrue="1" operator="equal">
      <formula>"現金"</formula>
    </cfRule>
  </conditionalFormatting>
  <conditionalFormatting sqref="W63">
    <cfRule type="cellIs" dxfId="1817" priority="1573" stopIfTrue="1" operator="equal">
      <formula>"入金"</formula>
    </cfRule>
  </conditionalFormatting>
  <conditionalFormatting sqref="F65">
    <cfRule type="cellIs" dxfId="1816" priority="1850" stopIfTrue="1" operator="equal">
      <formula>"入金"</formula>
    </cfRule>
  </conditionalFormatting>
  <conditionalFormatting sqref="F65">
    <cfRule type="cellIs" dxfId="1815" priority="1849" stopIfTrue="1" operator="equal">
      <formula>"入金"</formula>
    </cfRule>
  </conditionalFormatting>
  <conditionalFormatting sqref="W65">
    <cfRule type="cellIs" dxfId="1814" priority="1848" stopIfTrue="1" operator="equal">
      <formula>"入金"</formula>
    </cfRule>
  </conditionalFormatting>
  <conditionalFormatting sqref="W65">
    <cfRule type="cellIs" dxfId="1813" priority="1847" stopIfTrue="1" operator="equal">
      <formula>"入金"</formula>
    </cfRule>
  </conditionalFormatting>
  <conditionalFormatting sqref="W65">
    <cfRule type="cellIs" dxfId="1812" priority="1845" stopIfTrue="1" operator="equal">
      <formula>"入金"</formula>
    </cfRule>
  </conditionalFormatting>
  <conditionalFormatting sqref="W65">
    <cfRule type="cellIs" dxfId="1811" priority="1846" stopIfTrue="1" operator="equal">
      <formula>"入金"</formula>
    </cfRule>
  </conditionalFormatting>
  <conditionalFormatting sqref="W65">
    <cfRule type="cellIs" dxfId="1810" priority="1844" stopIfTrue="1" operator="equal">
      <formula>"入金"</formula>
    </cfRule>
  </conditionalFormatting>
  <conditionalFormatting sqref="W65">
    <cfRule type="cellIs" dxfId="1809" priority="1843" stopIfTrue="1" operator="equal">
      <formula>"入金"</formula>
    </cfRule>
  </conditionalFormatting>
  <conditionalFormatting sqref="W65">
    <cfRule type="cellIs" dxfId="1808" priority="1841" stopIfTrue="1" operator="equal">
      <formula>"入金"</formula>
    </cfRule>
  </conditionalFormatting>
  <conditionalFormatting sqref="W65">
    <cfRule type="cellIs" dxfId="1807" priority="1842" stopIfTrue="1" operator="equal">
      <formula>"入金"</formula>
    </cfRule>
  </conditionalFormatting>
  <conditionalFormatting sqref="W65">
    <cfRule type="cellIs" dxfId="1806" priority="1840" stopIfTrue="1" operator="equal">
      <formula>"入金"</formula>
    </cfRule>
  </conditionalFormatting>
  <conditionalFormatting sqref="W65">
    <cfRule type="cellIs" dxfId="1805" priority="1839" stopIfTrue="1" operator="equal">
      <formula>"入金"</formula>
    </cfRule>
  </conditionalFormatting>
  <conditionalFormatting sqref="W65">
    <cfRule type="cellIs" dxfId="1804" priority="1837" stopIfTrue="1" operator="equal">
      <formula>"入金"</formula>
    </cfRule>
  </conditionalFormatting>
  <conditionalFormatting sqref="W65">
    <cfRule type="cellIs" dxfId="1803" priority="1838" stopIfTrue="1" operator="equal">
      <formula>"入金"</formula>
    </cfRule>
  </conditionalFormatting>
  <conditionalFormatting sqref="W65">
    <cfRule type="cellIs" dxfId="1802" priority="1836" stopIfTrue="1" operator="equal">
      <formula>"入金"</formula>
    </cfRule>
  </conditionalFormatting>
  <conditionalFormatting sqref="W65">
    <cfRule type="cellIs" dxfId="1801" priority="1835" stopIfTrue="1" operator="equal">
      <formula>"入金"</formula>
    </cfRule>
  </conditionalFormatting>
  <conditionalFormatting sqref="W65">
    <cfRule type="cellIs" dxfId="1800" priority="1833" stopIfTrue="1" operator="equal">
      <formula>"入金"</formula>
    </cfRule>
  </conditionalFormatting>
  <conditionalFormatting sqref="W65">
    <cfRule type="cellIs" dxfId="1799" priority="1834" stopIfTrue="1" operator="equal">
      <formula>"入金"</formula>
    </cfRule>
  </conditionalFormatting>
  <conditionalFormatting sqref="W68">
    <cfRule type="cellIs" dxfId="1798" priority="5278" stopIfTrue="1" operator="equal">
      <formula>"入金"</formula>
    </cfRule>
  </conditionalFormatting>
  <conditionalFormatting sqref="W68">
    <cfRule type="cellIs" dxfId="1797" priority="5277" stopIfTrue="1" operator="equal">
      <formula>"入金"</formula>
    </cfRule>
  </conditionalFormatting>
  <conditionalFormatting sqref="F67">
    <cfRule type="cellIs" dxfId="1796" priority="1794" stopIfTrue="1" operator="equal">
      <formula>"入金"</formula>
    </cfRule>
  </conditionalFormatting>
  <conditionalFormatting sqref="F67">
    <cfRule type="cellIs" dxfId="1795" priority="1793" stopIfTrue="1" operator="equal">
      <formula>"入金"</formula>
    </cfRule>
  </conditionalFormatting>
  <conditionalFormatting sqref="W67">
    <cfRule type="cellIs" dxfId="1794" priority="1792" stopIfTrue="1" operator="equal">
      <formula>"入金"</formula>
    </cfRule>
  </conditionalFormatting>
  <conditionalFormatting sqref="U67">
    <cfRule type="cellIs" dxfId="1793" priority="1791" stopIfTrue="1" operator="equal">
      <formula>"現金"</formula>
    </cfRule>
  </conditionalFormatting>
  <conditionalFormatting sqref="W67">
    <cfRule type="cellIs" dxfId="1792" priority="1790" stopIfTrue="1" operator="equal">
      <formula>"入金"</formula>
    </cfRule>
  </conditionalFormatting>
  <conditionalFormatting sqref="F67">
    <cfRule type="cellIs" dxfId="1791" priority="1789" stopIfTrue="1" operator="equal">
      <formula>"入金"</formula>
    </cfRule>
  </conditionalFormatting>
  <conditionalFormatting sqref="F67">
    <cfRule type="cellIs" dxfId="1790" priority="1788" stopIfTrue="1" operator="equal">
      <formula>"入金"</formula>
    </cfRule>
  </conditionalFormatting>
  <conditionalFormatting sqref="U67">
    <cfRule type="cellIs" dxfId="1789" priority="1787" stopIfTrue="1" operator="equal">
      <formula>"現金"</formula>
    </cfRule>
  </conditionalFormatting>
  <conditionalFormatting sqref="F68">
    <cfRule type="cellIs" dxfId="1788" priority="1786" stopIfTrue="1" operator="equal">
      <formula>"入金"</formula>
    </cfRule>
  </conditionalFormatting>
  <conditionalFormatting sqref="F68">
    <cfRule type="cellIs" dxfId="1787" priority="1785" stopIfTrue="1" operator="equal">
      <formula>"入金"</formula>
    </cfRule>
  </conditionalFormatting>
  <conditionalFormatting sqref="U68 U70">
    <cfRule type="cellIs" dxfId="1786" priority="1784" stopIfTrue="1" operator="equal">
      <formula>"現金"</formula>
    </cfRule>
  </conditionalFormatting>
  <conditionalFormatting sqref="U68 U70">
    <cfRule type="cellIs" dxfId="1785" priority="1783" stopIfTrue="1" operator="equal">
      <formula>"現金"</formula>
    </cfRule>
  </conditionalFormatting>
  <conditionalFormatting sqref="F70">
    <cfRule type="cellIs" dxfId="1784" priority="1782" stopIfTrue="1" operator="equal">
      <formula>"入金"</formula>
    </cfRule>
  </conditionalFormatting>
  <conditionalFormatting sqref="F70">
    <cfRule type="cellIs" dxfId="1783" priority="1781" stopIfTrue="1" operator="equal">
      <formula>"入金"</formula>
    </cfRule>
  </conditionalFormatting>
  <conditionalFormatting sqref="W70">
    <cfRule type="cellIs" dxfId="1782" priority="1780" stopIfTrue="1" operator="equal">
      <formula>"入金"</formula>
    </cfRule>
  </conditionalFormatting>
  <conditionalFormatting sqref="W70">
    <cfRule type="cellIs" dxfId="1781" priority="1779" stopIfTrue="1" operator="equal">
      <formula>"入金"</formula>
    </cfRule>
  </conditionalFormatting>
  <conditionalFormatting sqref="F71">
    <cfRule type="cellIs" dxfId="1780" priority="1778" stopIfTrue="1" operator="equal">
      <formula>"入金"</formula>
    </cfRule>
  </conditionalFormatting>
  <conditionalFormatting sqref="F71">
    <cfRule type="cellIs" dxfId="1779" priority="1777" stopIfTrue="1" operator="equal">
      <formula>"入金"</formula>
    </cfRule>
  </conditionalFormatting>
  <conditionalFormatting sqref="F71">
    <cfRule type="cellIs" dxfId="1778" priority="1775" stopIfTrue="1" operator="equal">
      <formula>"入金"</formula>
    </cfRule>
  </conditionalFormatting>
  <conditionalFormatting sqref="F71">
    <cfRule type="cellIs" dxfId="1777" priority="1776" stopIfTrue="1" operator="equal">
      <formula>"入金"</formula>
    </cfRule>
  </conditionalFormatting>
  <conditionalFormatting sqref="F71">
    <cfRule type="cellIs" dxfId="1776" priority="1774" stopIfTrue="1" operator="equal">
      <formula>"入金"</formula>
    </cfRule>
  </conditionalFormatting>
  <conditionalFormatting sqref="F71">
    <cfRule type="cellIs" dxfId="1775" priority="1773" stopIfTrue="1" operator="equal">
      <formula>"入金"</formula>
    </cfRule>
  </conditionalFormatting>
  <conditionalFormatting sqref="F71">
    <cfRule type="cellIs" dxfId="1774" priority="1772" stopIfTrue="1" operator="equal">
      <formula>"入金"</formula>
    </cfRule>
  </conditionalFormatting>
  <conditionalFormatting sqref="F71">
    <cfRule type="cellIs" dxfId="1773" priority="1771" stopIfTrue="1" operator="equal">
      <formula>"入金"</formula>
    </cfRule>
  </conditionalFormatting>
  <conditionalFormatting sqref="F71">
    <cfRule type="cellIs" dxfId="1772" priority="1770" stopIfTrue="1" operator="equal">
      <formula>"入金"</formula>
    </cfRule>
  </conditionalFormatting>
  <conditionalFormatting sqref="U71">
    <cfRule type="cellIs" dxfId="1771" priority="1769" stopIfTrue="1" operator="equal">
      <formula>"現金"</formula>
    </cfRule>
  </conditionalFormatting>
  <conditionalFormatting sqref="U71">
    <cfRule type="cellIs" dxfId="1770" priority="1768" stopIfTrue="1" operator="equal">
      <formula>"現金"</formula>
    </cfRule>
  </conditionalFormatting>
  <conditionalFormatting sqref="W71">
    <cfRule type="cellIs" dxfId="1769" priority="1767" stopIfTrue="1" operator="equal">
      <formula>"入金"</formula>
    </cfRule>
  </conditionalFormatting>
  <conditionalFormatting sqref="W71">
    <cfRule type="cellIs" dxfId="1768" priority="1766" stopIfTrue="1" operator="equal">
      <formula>"入金"</formula>
    </cfRule>
  </conditionalFormatting>
  <conditionalFormatting sqref="F69">
    <cfRule type="cellIs" dxfId="1767" priority="1571" stopIfTrue="1" operator="equal">
      <formula>"入金"</formula>
    </cfRule>
  </conditionalFormatting>
  <conditionalFormatting sqref="F69">
    <cfRule type="cellIs" dxfId="1766" priority="1569" stopIfTrue="1" operator="equal">
      <formula>"入金"</formula>
    </cfRule>
  </conditionalFormatting>
  <conditionalFormatting sqref="F69">
    <cfRule type="cellIs" dxfId="1765" priority="1570" stopIfTrue="1" operator="equal">
      <formula>"入金"</formula>
    </cfRule>
  </conditionalFormatting>
  <conditionalFormatting sqref="F69">
    <cfRule type="cellIs" dxfId="1764" priority="1568" stopIfTrue="1" operator="equal">
      <formula>"入金"</formula>
    </cfRule>
  </conditionalFormatting>
  <conditionalFormatting sqref="F69">
    <cfRule type="cellIs" dxfId="1763" priority="1566" stopIfTrue="1" operator="equal">
      <formula>"入金"</formula>
    </cfRule>
  </conditionalFormatting>
  <conditionalFormatting sqref="F69">
    <cfRule type="cellIs" dxfId="1762" priority="1567" stopIfTrue="1" operator="equal">
      <formula>"入金"</formula>
    </cfRule>
  </conditionalFormatting>
  <conditionalFormatting sqref="F69">
    <cfRule type="cellIs" dxfId="1761" priority="1565" stopIfTrue="1" operator="equal">
      <formula>"入金"</formula>
    </cfRule>
  </conditionalFormatting>
  <conditionalFormatting sqref="F69">
    <cfRule type="cellIs" dxfId="1760" priority="1564" stopIfTrue="1" operator="equal">
      <formula>"入金"</formula>
    </cfRule>
  </conditionalFormatting>
  <conditionalFormatting sqref="F69">
    <cfRule type="cellIs" dxfId="1759" priority="1563" stopIfTrue="1" operator="equal">
      <formula>"入金"</formula>
    </cfRule>
  </conditionalFormatting>
  <conditionalFormatting sqref="F69">
    <cfRule type="cellIs" dxfId="1758" priority="1562" stopIfTrue="1" operator="equal">
      <formula>"入金"</formula>
    </cfRule>
  </conditionalFormatting>
  <conditionalFormatting sqref="F69">
    <cfRule type="cellIs" dxfId="1757" priority="1561" stopIfTrue="1" operator="equal">
      <formula>"入金"</formula>
    </cfRule>
  </conditionalFormatting>
  <conditionalFormatting sqref="F69">
    <cfRule type="cellIs" dxfId="1756" priority="1560" stopIfTrue="1" operator="equal">
      <formula>"入金"</formula>
    </cfRule>
  </conditionalFormatting>
  <conditionalFormatting sqref="F69">
    <cfRule type="cellIs" dxfId="1755" priority="1559" stopIfTrue="1" operator="equal">
      <formula>"入金"</formula>
    </cfRule>
  </conditionalFormatting>
  <conditionalFormatting sqref="F69">
    <cfRule type="cellIs" dxfId="1754" priority="1558" stopIfTrue="1" operator="equal">
      <formula>"入金"</formula>
    </cfRule>
  </conditionalFormatting>
  <conditionalFormatting sqref="F69">
    <cfRule type="cellIs" dxfId="1753" priority="1557" stopIfTrue="1" operator="equal">
      <formula>"入金"</formula>
    </cfRule>
  </conditionalFormatting>
  <conditionalFormatting sqref="F69">
    <cfRule type="cellIs" dxfId="1752" priority="1556" stopIfTrue="1" operator="equal">
      <formula>"入金"</formula>
    </cfRule>
  </conditionalFormatting>
  <conditionalFormatting sqref="F69">
    <cfRule type="cellIs" dxfId="1751" priority="1555" stopIfTrue="1" operator="equal">
      <formula>"入金"</formula>
    </cfRule>
  </conditionalFormatting>
  <conditionalFormatting sqref="F69">
    <cfRule type="cellIs" dxfId="1750" priority="1553" stopIfTrue="1" operator="equal">
      <formula>"入金"</formula>
    </cfRule>
  </conditionalFormatting>
  <conditionalFormatting sqref="F69">
    <cfRule type="cellIs" dxfId="1749" priority="1554" stopIfTrue="1" operator="equal">
      <formula>"入金"</formula>
    </cfRule>
  </conditionalFormatting>
  <conditionalFormatting sqref="F69">
    <cfRule type="cellIs" dxfId="1748" priority="1552" stopIfTrue="1" operator="equal">
      <formula>"入金"</formula>
    </cfRule>
  </conditionalFormatting>
  <conditionalFormatting sqref="F69">
    <cfRule type="cellIs" dxfId="1747" priority="1551" stopIfTrue="1" operator="equal">
      <formula>"入金"</formula>
    </cfRule>
  </conditionalFormatting>
  <conditionalFormatting sqref="F69">
    <cfRule type="cellIs" dxfId="1746" priority="1549" stopIfTrue="1" operator="equal">
      <formula>"入金"</formula>
    </cfRule>
  </conditionalFormatting>
  <conditionalFormatting sqref="F69">
    <cfRule type="cellIs" dxfId="1745" priority="1550" stopIfTrue="1" operator="equal">
      <formula>"入金"</formula>
    </cfRule>
  </conditionalFormatting>
  <conditionalFormatting sqref="F69">
    <cfRule type="cellIs" dxfId="1744" priority="1548" stopIfTrue="1" operator="equal">
      <formula>"入金"</formula>
    </cfRule>
  </conditionalFormatting>
  <conditionalFormatting sqref="F69">
    <cfRule type="cellIs" dxfId="1743" priority="1547" stopIfTrue="1" operator="equal">
      <formula>"入金"</formula>
    </cfRule>
  </conditionalFormatting>
  <conditionalFormatting sqref="F69">
    <cfRule type="cellIs" dxfId="1742" priority="1546" stopIfTrue="1" operator="equal">
      <formula>"入金"</formula>
    </cfRule>
  </conditionalFormatting>
  <conditionalFormatting sqref="F69">
    <cfRule type="cellIs" dxfId="1741" priority="1545" stopIfTrue="1" operator="equal">
      <formula>"入金"</formula>
    </cfRule>
  </conditionalFormatting>
  <conditionalFormatting sqref="F69">
    <cfRule type="cellIs" dxfId="1740" priority="1544" stopIfTrue="1" operator="equal">
      <formula>"入金"</formula>
    </cfRule>
  </conditionalFormatting>
  <conditionalFormatting sqref="F69">
    <cfRule type="cellIs" dxfId="1739" priority="1543" stopIfTrue="1" operator="equal">
      <formula>"入金"</formula>
    </cfRule>
  </conditionalFormatting>
  <conditionalFormatting sqref="U69">
    <cfRule type="cellIs" dxfId="1738" priority="1542" stopIfTrue="1" operator="equal">
      <formula>"現金"</formula>
    </cfRule>
  </conditionalFormatting>
  <conditionalFormatting sqref="W69">
    <cfRule type="cellIs" dxfId="1737" priority="1541" stopIfTrue="1" operator="equal">
      <formula>"入金"</formula>
    </cfRule>
  </conditionalFormatting>
  <conditionalFormatting sqref="U66">
    <cfRule type="cellIs" dxfId="1736" priority="1219" stopIfTrue="1" operator="equal">
      <formula>"現金"</formula>
    </cfRule>
  </conditionalFormatting>
  <conditionalFormatting sqref="A66">
    <cfRule type="cellIs" dxfId="1735" priority="1220" stopIfTrue="1" operator="equal">
      <formula>"　"</formula>
    </cfRule>
  </conditionalFormatting>
  <conditionalFormatting sqref="W66">
    <cfRule type="cellIs" dxfId="1734" priority="1226" stopIfTrue="1" operator="equal">
      <formula>"入金"</formula>
    </cfRule>
  </conditionalFormatting>
  <conditionalFormatting sqref="W66">
    <cfRule type="cellIs" dxfId="1733" priority="1224" stopIfTrue="1" operator="equal">
      <formula>"入金"</formula>
    </cfRule>
  </conditionalFormatting>
  <conditionalFormatting sqref="U74">
    <cfRule type="cellIs" dxfId="1732" priority="5413" stopIfTrue="1" operator="equal">
      <formula>"現金"</formula>
    </cfRule>
  </conditionalFormatting>
  <conditionalFormatting sqref="F74">
    <cfRule type="cellIs" dxfId="1731" priority="5414" stopIfTrue="1" operator="equal">
      <formula>"入金"</formula>
    </cfRule>
  </conditionalFormatting>
  <conditionalFormatting sqref="U74">
    <cfRule type="cellIs" dxfId="1730" priority="5412" stopIfTrue="1" operator="equal">
      <formula>"現金"</formula>
    </cfRule>
  </conditionalFormatting>
  <conditionalFormatting sqref="F74">
    <cfRule type="cellIs" dxfId="1729" priority="5411" stopIfTrue="1" operator="equal">
      <formula>"入金"</formula>
    </cfRule>
  </conditionalFormatting>
  <conditionalFormatting sqref="U74">
    <cfRule type="cellIs" dxfId="1728" priority="5403" stopIfTrue="1" operator="equal">
      <formula>"現金"</formula>
    </cfRule>
  </conditionalFormatting>
  <conditionalFormatting sqref="U74">
    <cfRule type="cellIs" dxfId="1727" priority="5402" stopIfTrue="1" operator="equal">
      <formula>"現金"</formula>
    </cfRule>
  </conditionalFormatting>
  <conditionalFormatting sqref="U74">
    <cfRule type="cellIs" dxfId="1726" priority="5401" stopIfTrue="1" operator="equal">
      <formula>"現金"</formula>
    </cfRule>
  </conditionalFormatting>
  <conditionalFormatting sqref="W74">
    <cfRule type="cellIs" dxfId="1725" priority="5400" stopIfTrue="1" operator="equal">
      <formula>"入金"</formula>
    </cfRule>
  </conditionalFormatting>
  <conditionalFormatting sqref="W74">
    <cfRule type="cellIs" dxfId="1724" priority="5399" stopIfTrue="1" operator="equal">
      <formula>"入金"</formula>
    </cfRule>
  </conditionalFormatting>
  <conditionalFormatting sqref="U74">
    <cfRule type="cellIs" dxfId="1723" priority="5398" stopIfTrue="1" operator="equal">
      <formula>"現金"</formula>
    </cfRule>
  </conditionalFormatting>
  <conditionalFormatting sqref="W74">
    <cfRule type="cellIs" dxfId="1722" priority="5396" stopIfTrue="1" operator="equal">
      <formula>"入金"</formula>
    </cfRule>
  </conditionalFormatting>
  <conditionalFormatting sqref="W74">
    <cfRule type="cellIs" dxfId="1721" priority="5397" stopIfTrue="1" operator="equal">
      <formula>"入金"</formula>
    </cfRule>
  </conditionalFormatting>
  <conditionalFormatting sqref="F74">
    <cfRule type="cellIs" dxfId="1720" priority="5395" stopIfTrue="1" operator="equal">
      <formula>"入金"</formula>
    </cfRule>
  </conditionalFormatting>
  <conditionalFormatting sqref="F74">
    <cfRule type="cellIs" dxfId="1719" priority="5394" stopIfTrue="1" operator="equal">
      <formula>"入金"</formula>
    </cfRule>
  </conditionalFormatting>
  <conditionalFormatting sqref="U74">
    <cfRule type="cellIs" dxfId="1718" priority="5393" stopIfTrue="1" operator="equal">
      <formula>"現金"</formula>
    </cfRule>
  </conditionalFormatting>
  <conditionalFormatting sqref="U74">
    <cfRule type="cellIs" dxfId="1717" priority="5392" stopIfTrue="1" operator="equal">
      <formula>"現金"</formula>
    </cfRule>
  </conditionalFormatting>
  <conditionalFormatting sqref="U74">
    <cfRule type="cellIs" dxfId="1716" priority="5391" stopIfTrue="1" operator="equal">
      <formula>"現金"</formula>
    </cfRule>
  </conditionalFormatting>
  <conditionalFormatting sqref="W74">
    <cfRule type="cellIs" dxfId="1715" priority="5390" stopIfTrue="1" operator="equal">
      <formula>"入金"</formula>
    </cfRule>
  </conditionalFormatting>
  <conditionalFormatting sqref="W74">
    <cfRule type="cellIs" dxfId="1714" priority="5389" stopIfTrue="1" operator="equal">
      <formula>"入金"</formula>
    </cfRule>
  </conditionalFormatting>
  <conditionalFormatting sqref="U74">
    <cfRule type="cellIs" dxfId="1713" priority="5358" stopIfTrue="1" operator="equal">
      <formula>"現金"</formula>
    </cfRule>
  </conditionalFormatting>
  <conditionalFormatting sqref="U74">
    <cfRule type="cellIs" dxfId="1712" priority="5357" stopIfTrue="1" operator="equal">
      <formula>"現金"</formula>
    </cfRule>
  </conditionalFormatting>
  <conditionalFormatting sqref="U74">
    <cfRule type="cellIs" dxfId="1711" priority="5356" stopIfTrue="1" operator="equal">
      <formula>"現金"</formula>
    </cfRule>
  </conditionalFormatting>
  <conditionalFormatting sqref="W74">
    <cfRule type="cellIs" dxfId="1710" priority="5355" stopIfTrue="1" operator="equal">
      <formula>"入金"</formula>
    </cfRule>
  </conditionalFormatting>
  <conditionalFormatting sqref="W74">
    <cfRule type="cellIs" dxfId="1709" priority="5354" stopIfTrue="1" operator="equal">
      <formula>"入金"</formula>
    </cfRule>
  </conditionalFormatting>
  <conditionalFormatting sqref="U74">
    <cfRule type="cellIs" dxfId="1708" priority="5353" stopIfTrue="1" operator="equal">
      <formula>"現金"</formula>
    </cfRule>
  </conditionalFormatting>
  <conditionalFormatting sqref="W74">
    <cfRule type="cellIs" dxfId="1707" priority="5351" stopIfTrue="1" operator="equal">
      <formula>"入金"</formula>
    </cfRule>
  </conditionalFormatting>
  <conditionalFormatting sqref="W74">
    <cfRule type="cellIs" dxfId="1706" priority="5352" stopIfTrue="1" operator="equal">
      <formula>"入金"</formula>
    </cfRule>
  </conditionalFormatting>
  <conditionalFormatting sqref="F74">
    <cfRule type="cellIs" dxfId="1705" priority="5350" stopIfTrue="1" operator="equal">
      <formula>"入金"</formula>
    </cfRule>
  </conditionalFormatting>
  <conditionalFormatting sqref="F74">
    <cfRule type="cellIs" dxfId="1704" priority="5349" stopIfTrue="1" operator="equal">
      <formula>"入金"</formula>
    </cfRule>
  </conditionalFormatting>
  <conditionalFormatting sqref="U74">
    <cfRule type="cellIs" dxfId="1703" priority="5348" stopIfTrue="1" operator="equal">
      <formula>"現金"</formula>
    </cfRule>
  </conditionalFormatting>
  <conditionalFormatting sqref="U74">
    <cfRule type="cellIs" dxfId="1702" priority="5347" stopIfTrue="1" operator="equal">
      <formula>"現金"</formula>
    </cfRule>
  </conditionalFormatting>
  <conditionalFormatting sqref="U74">
    <cfRule type="cellIs" dxfId="1701" priority="5346" stopIfTrue="1" operator="equal">
      <formula>"現金"</formula>
    </cfRule>
  </conditionalFormatting>
  <conditionalFormatting sqref="W74">
    <cfRule type="cellIs" dxfId="1700" priority="5345" stopIfTrue="1" operator="equal">
      <formula>"入金"</formula>
    </cfRule>
  </conditionalFormatting>
  <conditionalFormatting sqref="W74">
    <cfRule type="cellIs" dxfId="1699" priority="5344" stopIfTrue="1" operator="equal">
      <formula>"入金"</formula>
    </cfRule>
  </conditionalFormatting>
  <conditionalFormatting sqref="W74">
    <cfRule type="cellIs" dxfId="1698" priority="5339" stopIfTrue="1" operator="equal">
      <formula>"入金"</formula>
    </cfRule>
  </conditionalFormatting>
  <conditionalFormatting sqref="W74">
    <cfRule type="cellIs" dxfId="1697" priority="5338" stopIfTrue="1" operator="equal">
      <formula>"入金"</formula>
    </cfRule>
  </conditionalFormatting>
  <conditionalFormatting sqref="U74">
    <cfRule type="cellIs" dxfId="1696" priority="5337" stopIfTrue="1" operator="equal">
      <formula>"現金"</formula>
    </cfRule>
  </conditionalFormatting>
  <conditionalFormatting sqref="U74">
    <cfRule type="cellIs" dxfId="1695" priority="5336" stopIfTrue="1" operator="equal">
      <formula>"現金"</formula>
    </cfRule>
  </conditionalFormatting>
  <conditionalFormatting sqref="F74">
    <cfRule type="cellIs" dxfId="1694" priority="5335" stopIfTrue="1" operator="equal">
      <formula>"入金"</formula>
    </cfRule>
  </conditionalFormatting>
  <conditionalFormatting sqref="F74">
    <cfRule type="cellIs" dxfId="1693" priority="5334" stopIfTrue="1" operator="equal">
      <formula>"入金"</formula>
    </cfRule>
  </conditionalFormatting>
  <conditionalFormatting sqref="U74">
    <cfRule type="cellIs" dxfId="1692" priority="5333" stopIfTrue="1" operator="equal">
      <formula>"現金"</formula>
    </cfRule>
  </conditionalFormatting>
  <conditionalFormatting sqref="W73">
    <cfRule type="cellIs" dxfId="1691" priority="1765" stopIfTrue="1" operator="equal">
      <formula>"入金"</formula>
    </cfRule>
  </conditionalFormatting>
  <conditionalFormatting sqref="W73">
    <cfRule type="cellIs" dxfId="1690" priority="1764" stopIfTrue="1" operator="equal">
      <formula>"入金"</formula>
    </cfRule>
  </conditionalFormatting>
  <conditionalFormatting sqref="U73">
    <cfRule type="cellIs" dxfId="1689" priority="1762" stopIfTrue="1" operator="equal">
      <formula>"現金"</formula>
    </cfRule>
  </conditionalFormatting>
  <conditionalFormatting sqref="F73">
    <cfRule type="cellIs" dxfId="1688" priority="1763" stopIfTrue="1" operator="equal">
      <formula>"入金"</formula>
    </cfRule>
  </conditionalFormatting>
  <conditionalFormatting sqref="F73">
    <cfRule type="cellIs" dxfId="1687" priority="1761" stopIfTrue="1" operator="equal">
      <formula>"入金"</formula>
    </cfRule>
  </conditionalFormatting>
  <conditionalFormatting sqref="U73">
    <cfRule type="cellIs" dxfId="1686" priority="1759" stopIfTrue="1" operator="equal">
      <formula>"現金"</formula>
    </cfRule>
  </conditionalFormatting>
  <conditionalFormatting sqref="F73">
    <cfRule type="cellIs" dxfId="1685" priority="1760" stopIfTrue="1" operator="equal">
      <formula>"入金"</formula>
    </cfRule>
  </conditionalFormatting>
  <conditionalFormatting sqref="W73">
    <cfRule type="cellIs" dxfId="1684" priority="1758" stopIfTrue="1" operator="equal">
      <formula>"入金"</formula>
    </cfRule>
  </conditionalFormatting>
  <conditionalFormatting sqref="W73">
    <cfRule type="cellIs" dxfId="1683" priority="1757" stopIfTrue="1" operator="equal">
      <formula>"入金"</formula>
    </cfRule>
  </conditionalFormatting>
  <conditionalFormatting sqref="U73">
    <cfRule type="cellIs" dxfId="1682" priority="1755" stopIfTrue="1" operator="equal">
      <formula>"現金"</formula>
    </cfRule>
  </conditionalFormatting>
  <conditionalFormatting sqref="F73">
    <cfRule type="cellIs" dxfId="1681" priority="1756" stopIfTrue="1" operator="equal">
      <formula>"入金"</formula>
    </cfRule>
  </conditionalFormatting>
  <conditionalFormatting sqref="F73">
    <cfRule type="cellIs" dxfId="1680" priority="1754" stopIfTrue="1" operator="equal">
      <formula>"入金"</formula>
    </cfRule>
  </conditionalFormatting>
  <conditionalFormatting sqref="W73">
    <cfRule type="cellIs" dxfId="1679" priority="1753" stopIfTrue="1" operator="equal">
      <formula>"入金"</formula>
    </cfRule>
  </conditionalFormatting>
  <conditionalFormatting sqref="U73">
    <cfRule type="cellIs" dxfId="1678" priority="1751" stopIfTrue="1" operator="equal">
      <formula>"現金"</formula>
    </cfRule>
  </conditionalFormatting>
  <conditionalFormatting sqref="F73">
    <cfRule type="cellIs" dxfId="1677" priority="1752" stopIfTrue="1" operator="equal">
      <formula>"入金"</formula>
    </cfRule>
  </conditionalFormatting>
  <conditionalFormatting sqref="W73">
    <cfRule type="cellIs" dxfId="1676" priority="1750" stopIfTrue="1" operator="equal">
      <formula>"入金"</formula>
    </cfRule>
  </conditionalFormatting>
  <conditionalFormatting sqref="W73">
    <cfRule type="cellIs" dxfId="1675" priority="1749" stopIfTrue="1" operator="equal">
      <formula>"入金"</formula>
    </cfRule>
  </conditionalFormatting>
  <conditionalFormatting sqref="U73">
    <cfRule type="cellIs" dxfId="1674" priority="1747" stopIfTrue="1" operator="equal">
      <formula>"現金"</formula>
    </cfRule>
  </conditionalFormatting>
  <conditionalFormatting sqref="F73">
    <cfRule type="cellIs" dxfId="1673" priority="1748" stopIfTrue="1" operator="equal">
      <formula>"入金"</formula>
    </cfRule>
  </conditionalFormatting>
  <conditionalFormatting sqref="F73">
    <cfRule type="cellIs" dxfId="1672" priority="1746" stopIfTrue="1" operator="equal">
      <formula>"入金"</formula>
    </cfRule>
  </conditionalFormatting>
  <conditionalFormatting sqref="W73">
    <cfRule type="cellIs" dxfId="1671" priority="1745" stopIfTrue="1" operator="equal">
      <formula>"入金"</formula>
    </cfRule>
  </conditionalFormatting>
  <conditionalFormatting sqref="F73">
    <cfRule type="cellIs" dxfId="1670" priority="1676" stopIfTrue="1" operator="equal">
      <formula>"入金"</formula>
    </cfRule>
  </conditionalFormatting>
  <conditionalFormatting sqref="U73">
    <cfRule type="cellIs" dxfId="1669" priority="1743" stopIfTrue="1" operator="equal">
      <formula>"現金"</formula>
    </cfRule>
  </conditionalFormatting>
  <conditionalFormatting sqref="F73">
    <cfRule type="cellIs" dxfId="1668" priority="1744" stopIfTrue="1" operator="equal">
      <formula>"入金"</formula>
    </cfRule>
  </conditionalFormatting>
  <conditionalFormatting sqref="F73">
    <cfRule type="cellIs" dxfId="1667" priority="1742" stopIfTrue="1" operator="equal">
      <formula>"入金"</formula>
    </cfRule>
  </conditionalFormatting>
  <conditionalFormatting sqref="W73">
    <cfRule type="cellIs" dxfId="1666" priority="1741" stopIfTrue="1" operator="equal">
      <formula>"入金"</formula>
    </cfRule>
  </conditionalFormatting>
  <conditionalFormatting sqref="W73">
    <cfRule type="cellIs" dxfId="1665" priority="1740" stopIfTrue="1" operator="equal">
      <formula>"入金"</formula>
    </cfRule>
  </conditionalFormatting>
  <conditionalFormatting sqref="U73">
    <cfRule type="cellIs" dxfId="1664" priority="1738" stopIfTrue="1" operator="equal">
      <formula>"現金"</formula>
    </cfRule>
  </conditionalFormatting>
  <conditionalFormatting sqref="F73">
    <cfRule type="cellIs" dxfId="1663" priority="1739" stopIfTrue="1" operator="equal">
      <formula>"入金"</formula>
    </cfRule>
  </conditionalFormatting>
  <conditionalFormatting sqref="F73">
    <cfRule type="cellIs" dxfId="1662" priority="1737" stopIfTrue="1" operator="equal">
      <formula>"入金"</formula>
    </cfRule>
  </conditionalFormatting>
  <conditionalFormatting sqref="U73">
    <cfRule type="cellIs" dxfId="1661" priority="1735" stopIfTrue="1" operator="equal">
      <formula>"現金"</formula>
    </cfRule>
  </conditionalFormatting>
  <conditionalFormatting sqref="F73">
    <cfRule type="cellIs" dxfId="1660" priority="1736" stopIfTrue="1" operator="equal">
      <formula>"入金"</formula>
    </cfRule>
  </conditionalFormatting>
  <conditionalFormatting sqref="W73">
    <cfRule type="cellIs" dxfId="1659" priority="1734" stopIfTrue="1" operator="equal">
      <formula>"入金"</formula>
    </cfRule>
  </conditionalFormatting>
  <conditionalFormatting sqref="W73">
    <cfRule type="cellIs" dxfId="1658" priority="1733" stopIfTrue="1" operator="equal">
      <formula>"入金"</formula>
    </cfRule>
  </conditionalFormatting>
  <conditionalFormatting sqref="U73">
    <cfRule type="cellIs" dxfId="1657" priority="1731" stopIfTrue="1" operator="equal">
      <formula>"現金"</formula>
    </cfRule>
  </conditionalFormatting>
  <conditionalFormatting sqref="F73">
    <cfRule type="cellIs" dxfId="1656" priority="1732" stopIfTrue="1" operator="equal">
      <formula>"入金"</formula>
    </cfRule>
  </conditionalFormatting>
  <conditionalFormatting sqref="F73">
    <cfRule type="cellIs" dxfId="1655" priority="1730" stopIfTrue="1" operator="equal">
      <formula>"入金"</formula>
    </cfRule>
  </conditionalFormatting>
  <conditionalFormatting sqref="W73">
    <cfRule type="cellIs" dxfId="1654" priority="1729" stopIfTrue="1" operator="equal">
      <formula>"入金"</formula>
    </cfRule>
  </conditionalFormatting>
  <conditionalFormatting sqref="U73">
    <cfRule type="cellIs" dxfId="1653" priority="1727" stopIfTrue="1" operator="equal">
      <formula>"現金"</formula>
    </cfRule>
  </conditionalFormatting>
  <conditionalFormatting sqref="F73">
    <cfRule type="cellIs" dxfId="1652" priority="1728" stopIfTrue="1" operator="equal">
      <formula>"入金"</formula>
    </cfRule>
  </conditionalFormatting>
  <conditionalFormatting sqref="F73">
    <cfRule type="cellIs" dxfId="1651" priority="1726" stopIfTrue="1" operator="equal">
      <formula>"入金"</formula>
    </cfRule>
  </conditionalFormatting>
  <conditionalFormatting sqref="W73">
    <cfRule type="cellIs" dxfId="1650" priority="1725" stopIfTrue="1" operator="equal">
      <formula>"入金"</formula>
    </cfRule>
  </conditionalFormatting>
  <conditionalFormatting sqref="W73">
    <cfRule type="cellIs" dxfId="1649" priority="1724" stopIfTrue="1" operator="equal">
      <formula>"入金"</formula>
    </cfRule>
  </conditionalFormatting>
  <conditionalFormatting sqref="U73">
    <cfRule type="cellIs" dxfId="1648" priority="1722" stopIfTrue="1" operator="equal">
      <formula>"現金"</formula>
    </cfRule>
  </conditionalFormatting>
  <conditionalFormatting sqref="F73">
    <cfRule type="cellIs" dxfId="1647" priority="1723" stopIfTrue="1" operator="equal">
      <formula>"入金"</formula>
    </cfRule>
  </conditionalFormatting>
  <conditionalFormatting sqref="F73">
    <cfRule type="cellIs" dxfId="1646" priority="1721" stopIfTrue="1" operator="equal">
      <formula>"入金"</formula>
    </cfRule>
  </conditionalFormatting>
  <conditionalFormatting sqref="U73">
    <cfRule type="cellIs" dxfId="1645" priority="1719" stopIfTrue="1" operator="equal">
      <formula>"現金"</formula>
    </cfRule>
  </conditionalFormatting>
  <conditionalFormatting sqref="F73">
    <cfRule type="cellIs" dxfId="1644" priority="1720" stopIfTrue="1" operator="equal">
      <formula>"入金"</formula>
    </cfRule>
  </conditionalFormatting>
  <conditionalFormatting sqref="F73">
    <cfRule type="cellIs" dxfId="1643" priority="1718" stopIfTrue="1" operator="equal">
      <formula>"入金"</formula>
    </cfRule>
  </conditionalFormatting>
  <conditionalFormatting sqref="W73">
    <cfRule type="cellIs" dxfId="1642" priority="1717" stopIfTrue="1" operator="equal">
      <formula>"入金"</formula>
    </cfRule>
  </conditionalFormatting>
  <conditionalFormatting sqref="W73">
    <cfRule type="cellIs" dxfId="1641" priority="1716" stopIfTrue="1" operator="equal">
      <formula>"入金"</formula>
    </cfRule>
  </conditionalFormatting>
  <conditionalFormatting sqref="U73">
    <cfRule type="cellIs" dxfId="1640" priority="1714" stopIfTrue="1" operator="equal">
      <formula>"現金"</formula>
    </cfRule>
  </conditionalFormatting>
  <conditionalFormatting sqref="F73">
    <cfRule type="cellIs" dxfId="1639" priority="1715" stopIfTrue="1" operator="equal">
      <formula>"入金"</formula>
    </cfRule>
  </conditionalFormatting>
  <conditionalFormatting sqref="F73">
    <cfRule type="cellIs" dxfId="1638" priority="1713" stopIfTrue="1" operator="equal">
      <formula>"入金"</formula>
    </cfRule>
  </conditionalFormatting>
  <conditionalFormatting sqref="W73">
    <cfRule type="cellIs" dxfId="1637" priority="1712" stopIfTrue="1" operator="equal">
      <formula>"入金"</formula>
    </cfRule>
  </conditionalFormatting>
  <conditionalFormatting sqref="U73">
    <cfRule type="cellIs" dxfId="1636" priority="1710" stopIfTrue="1" operator="equal">
      <formula>"現金"</formula>
    </cfRule>
  </conditionalFormatting>
  <conditionalFormatting sqref="F73">
    <cfRule type="cellIs" dxfId="1635" priority="1711" stopIfTrue="1" operator="equal">
      <formula>"入金"</formula>
    </cfRule>
  </conditionalFormatting>
  <conditionalFormatting sqref="F73">
    <cfRule type="cellIs" dxfId="1634" priority="1709" stopIfTrue="1" operator="equal">
      <formula>"入金"</formula>
    </cfRule>
  </conditionalFormatting>
  <conditionalFormatting sqref="F73">
    <cfRule type="cellIs" dxfId="1633" priority="1708" stopIfTrue="1" operator="equal">
      <formula>"入金"</formula>
    </cfRule>
  </conditionalFormatting>
  <conditionalFormatting sqref="U73">
    <cfRule type="cellIs" dxfId="1632" priority="1707" stopIfTrue="1" operator="equal">
      <formula>"現金"</formula>
    </cfRule>
  </conditionalFormatting>
  <conditionalFormatting sqref="U73">
    <cfRule type="cellIs" dxfId="1631" priority="1705" stopIfTrue="1" operator="equal">
      <formula>"現金"</formula>
    </cfRule>
  </conditionalFormatting>
  <conditionalFormatting sqref="F73">
    <cfRule type="cellIs" dxfId="1630" priority="1706" stopIfTrue="1" operator="equal">
      <formula>"入金"</formula>
    </cfRule>
  </conditionalFormatting>
  <conditionalFormatting sqref="W73">
    <cfRule type="cellIs" dxfId="1629" priority="1704" stopIfTrue="1" operator="equal">
      <formula>"入金"</formula>
    </cfRule>
  </conditionalFormatting>
  <conditionalFormatting sqref="W73">
    <cfRule type="cellIs" dxfId="1628" priority="1703" stopIfTrue="1" operator="equal">
      <formula>"入金"</formula>
    </cfRule>
  </conditionalFormatting>
  <conditionalFormatting sqref="U73">
    <cfRule type="cellIs" dxfId="1627" priority="1701" stopIfTrue="1" operator="equal">
      <formula>"現金"</formula>
    </cfRule>
  </conditionalFormatting>
  <conditionalFormatting sqref="F73">
    <cfRule type="cellIs" dxfId="1626" priority="1702" stopIfTrue="1" operator="equal">
      <formula>"入金"</formula>
    </cfRule>
  </conditionalFormatting>
  <conditionalFormatting sqref="F73">
    <cfRule type="cellIs" dxfId="1625" priority="1700" stopIfTrue="1" operator="equal">
      <formula>"入金"</formula>
    </cfRule>
  </conditionalFormatting>
  <conditionalFormatting sqref="W73">
    <cfRule type="cellIs" dxfId="1624" priority="1699" stopIfTrue="1" operator="equal">
      <formula>"入金"</formula>
    </cfRule>
  </conditionalFormatting>
  <conditionalFormatting sqref="U73">
    <cfRule type="cellIs" dxfId="1623" priority="1697" stopIfTrue="1" operator="equal">
      <formula>"現金"</formula>
    </cfRule>
  </conditionalFormatting>
  <conditionalFormatting sqref="F73">
    <cfRule type="cellIs" dxfId="1622" priority="1698" stopIfTrue="1" operator="equal">
      <formula>"入金"</formula>
    </cfRule>
  </conditionalFormatting>
  <conditionalFormatting sqref="F73">
    <cfRule type="cellIs" dxfId="1621" priority="1696" stopIfTrue="1" operator="equal">
      <formula>"入金"</formula>
    </cfRule>
  </conditionalFormatting>
  <conditionalFormatting sqref="W73">
    <cfRule type="cellIs" dxfId="1620" priority="1695" stopIfTrue="1" operator="equal">
      <formula>"入金"</formula>
    </cfRule>
  </conditionalFormatting>
  <conditionalFormatting sqref="W73">
    <cfRule type="cellIs" dxfId="1619" priority="1694" stopIfTrue="1" operator="equal">
      <formula>"入金"</formula>
    </cfRule>
  </conditionalFormatting>
  <conditionalFormatting sqref="U73">
    <cfRule type="cellIs" dxfId="1618" priority="1692" stopIfTrue="1" operator="equal">
      <formula>"現金"</formula>
    </cfRule>
  </conditionalFormatting>
  <conditionalFormatting sqref="F73">
    <cfRule type="cellIs" dxfId="1617" priority="1693" stopIfTrue="1" operator="equal">
      <formula>"入金"</formula>
    </cfRule>
  </conditionalFormatting>
  <conditionalFormatting sqref="F73">
    <cfRule type="cellIs" dxfId="1616" priority="1691" stopIfTrue="1" operator="equal">
      <formula>"入金"</formula>
    </cfRule>
  </conditionalFormatting>
  <conditionalFormatting sqref="U73">
    <cfRule type="cellIs" dxfId="1615" priority="1689" stopIfTrue="1" operator="equal">
      <formula>"現金"</formula>
    </cfRule>
  </conditionalFormatting>
  <conditionalFormatting sqref="F73">
    <cfRule type="cellIs" dxfId="1614" priority="1690" stopIfTrue="1" operator="equal">
      <formula>"入金"</formula>
    </cfRule>
  </conditionalFormatting>
  <conditionalFormatting sqref="F73">
    <cfRule type="cellIs" dxfId="1613" priority="1688" stopIfTrue="1" operator="equal">
      <formula>"入金"</formula>
    </cfRule>
  </conditionalFormatting>
  <conditionalFormatting sqref="W73">
    <cfRule type="cellIs" dxfId="1612" priority="1687" stopIfTrue="1" operator="equal">
      <formula>"入金"</formula>
    </cfRule>
  </conditionalFormatting>
  <conditionalFormatting sqref="W73">
    <cfRule type="cellIs" dxfId="1611" priority="1686" stopIfTrue="1" operator="equal">
      <formula>"入金"</formula>
    </cfRule>
  </conditionalFormatting>
  <conditionalFormatting sqref="U73">
    <cfRule type="cellIs" dxfId="1610" priority="1684" stopIfTrue="1" operator="equal">
      <formula>"現金"</formula>
    </cfRule>
  </conditionalFormatting>
  <conditionalFormatting sqref="F73">
    <cfRule type="cellIs" dxfId="1609" priority="1685" stopIfTrue="1" operator="equal">
      <formula>"入金"</formula>
    </cfRule>
  </conditionalFormatting>
  <conditionalFormatting sqref="F73">
    <cfRule type="cellIs" dxfId="1608" priority="1683" stopIfTrue="1" operator="equal">
      <formula>"入金"</formula>
    </cfRule>
  </conditionalFormatting>
  <conditionalFormatting sqref="W73">
    <cfRule type="cellIs" dxfId="1607" priority="1682" stopIfTrue="1" operator="equal">
      <formula>"入金"</formula>
    </cfRule>
  </conditionalFormatting>
  <conditionalFormatting sqref="U73">
    <cfRule type="cellIs" dxfId="1606" priority="1680" stopIfTrue="1" operator="equal">
      <formula>"現金"</formula>
    </cfRule>
  </conditionalFormatting>
  <conditionalFormatting sqref="F73">
    <cfRule type="cellIs" dxfId="1605" priority="1681" stopIfTrue="1" operator="equal">
      <formula>"入金"</formula>
    </cfRule>
  </conditionalFormatting>
  <conditionalFormatting sqref="F73">
    <cfRule type="cellIs" dxfId="1604" priority="1679" stopIfTrue="1" operator="equal">
      <formula>"入金"</formula>
    </cfRule>
  </conditionalFormatting>
  <conditionalFormatting sqref="F73">
    <cfRule type="cellIs" dxfId="1603" priority="1678" stopIfTrue="1" operator="equal">
      <formula>"入金"</formula>
    </cfRule>
  </conditionalFormatting>
  <conditionalFormatting sqref="U73">
    <cfRule type="cellIs" dxfId="1602" priority="1677" stopIfTrue="1" operator="equal">
      <formula>"現金"</formula>
    </cfRule>
  </conditionalFormatting>
  <conditionalFormatting sqref="U73">
    <cfRule type="cellIs" dxfId="1601" priority="1675" stopIfTrue="1" operator="equal">
      <formula>"現金"</formula>
    </cfRule>
  </conditionalFormatting>
  <conditionalFormatting sqref="F73">
    <cfRule type="cellIs" dxfId="1600" priority="1674" stopIfTrue="1" operator="equal">
      <formula>"入金"</formula>
    </cfRule>
  </conditionalFormatting>
  <conditionalFormatting sqref="W73">
    <cfRule type="cellIs" dxfId="1599" priority="1673" stopIfTrue="1" operator="equal">
      <formula>"入金"</formula>
    </cfRule>
  </conditionalFormatting>
  <conditionalFormatting sqref="W73">
    <cfRule type="cellIs" dxfId="1598" priority="1672" stopIfTrue="1" operator="equal">
      <formula>"入金"</formula>
    </cfRule>
  </conditionalFormatting>
  <conditionalFormatting sqref="U73">
    <cfRule type="cellIs" dxfId="1597" priority="1670" stopIfTrue="1" operator="equal">
      <formula>"現金"</formula>
    </cfRule>
  </conditionalFormatting>
  <conditionalFormatting sqref="F73">
    <cfRule type="cellIs" dxfId="1596" priority="1671" stopIfTrue="1" operator="equal">
      <formula>"入金"</formula>
    </cfRule>
  </conditionalFormatting>
  <conditionalFormatting sqref="F73">
    <cfRule type="cellIs" dxfId="1595" priority="1669" stopIfTrue="1" operator="equal">
      <formula>"入金"</formula>
    </cfRule>
  </conditionalFormatting>
  <conditionalFormatting sqref="W73">
    <cfRule type="cellIs" dxfId="1594" priority="1668" stopIfTrue="1" operator="equal">
      <formula>"入金"</formula>
    </cfRule>
  </conditionalFormatting>
  <conditionalFormatting sqref="U73">
    <cfRule type="cellIs" dxfId="1593" priority="1666" stopIfTrue="1" operator="equal">
      <formula>"現金"</formula>
    </cfRule>
  </conditionalFormatting>
  <conditionalFormatting sqref="F73">
    <cfRule type="cellIs" dxfId="1592" priority="1667" stopIfTrue="1" operator="equal">
      <formula>"入金"</formula>
    </cfRule>
  </conditionalFormatting>
  <conditionalFormatting sqref="F73">
    <cfRule type="cellIs" dxfId="1591" priority="1665" stopIfTrue="1" operator="equal">
      <formula>"入金"</formula>
    </cfRule>
  </conditionalFormatting>
  <conditionalFormatting sqref="F73">
    <cfRule type="cellIs" dxfId="1590" priority="1664" stopIfTrue="1" operator="equal">
      <formula>"入金"</formula>
    </cfRule>
  </conditionalFormatting>
  <conditionalFormatting sqref="U73">
    <cfRule type="cellIs" dxfId="1589" priority="1663" stopIfTrue="1" operator="equal">
      <formula>"現金"</formula>
    </cfRule>
  </conditionalFormatting>
  <conditionalFormatting sqref="W73">
    <cfRule type="cellIs" dxfId="1588" priority="1662" stopIfTrue="1" operator="equal">
      <formula>"入金"</formula>
    </cfRule>
  </conditionalFormatting>
  <conditionalFormatting sqref="U73">
    <cfRule type="cellIs" dxfId="1587" priority="1660" stopIfTrue="1" operator="equal">
      <formula>"現金"</formula>
    </cfRule>
  </conditionalFormatting>
  <conditionalFormatting sqref="F73">
    <cfRule type="cellIs" dxfId="1586" priority="1661" stopIfTrue="1" operator="equal">
      <formula>"入金"</formula>
    </cfRule>
  </conditionalFormatting>
  <conditionalFormatting sqref="F73">
    <cfRule type="cellIs" dxfId="1585" priority="1659" stopIfTrue="1" operator="equal">
      <formula>"入金"</formula>
    </cfRule>
  </conditionalFormatting>
  <conditionalFormatting sqref="F73">
    <cfRule type="cellIs" dxfId="1584" priority="1658" stopIfTrue="1" operator="equal">
      <formula>"入金"</formula>
    </cfRule>
  </conditionalFormatting>
  <conditionalFormatting sqref="U73">
    <cfRule type="cellIs" dxfId="1583" priority="1657" stopIfTrue="1" operator="equal">
      <formula>"現金"</formula>
    </cfRule>
  </conditionalFormatting>
  <conditionalFormatting sqref="F73">
    <cfRule type="cellIs" dxfId="1582" priority="1656" stopIfTrue="1" operator="equal">
      <formula>"入金"</formula>
    </cfRule>
  </conditionalFormatting>
  <conditionalFormatting sqref="U73">
    <cfRule type="cellIs" dxfId="1581" priority="1655" stopIfTrue="1" operator="equal">
      <formula>"現金"</formula>
    </cfRule>
  </conditionalFormatting>
  <conditionalFormatting sqref="U73">
    <cfRule type="cellIs" dxfId="1580" priority="1653" stopIfTrue="1" operator="equal">
      <formula>"現金"</formula>
    </cfRule>
  </conditionalFormatting>
  <conditionalFormatting sqref="F73">
    <cfRule type="cellIs" dxfId="1579" priority="1654" stopIfTrue="1" operator="equal">
      <formula>"入金"</formula>
    </cfRule>
  </conditionalFormatting>
  <conditionalFormatting sqref="U75">
    <cfRule type="cellIs" dxfId="1578" priority="1651" stopIfTrue="1" operator="equal">
      <formula>"現金"</formula>
    </cfRule>
  </conditionalFormatting>
  <conditionalFormatting sqref="F75 W75">
    <cfRule type="cellIs" dxfId="1577" priority="1652" stopIfTrue="1" operator="equal">
      <formula>"入金"</formula>
    </cfRule>
  </conditionalFormatting>
  <conditionalFormatting sqref="W75">
    <cfRule type="cellIs" dxfId="1576" priority="1650" stopIfTrue="1" operator="equal">
      <formula>"入金"</formula>
    </cfRule>
  </conditionalFormatting>
  <conditionalFormatting sqref="W75">
    <cfRule type="cellIs" dxfId="1575" priority="1610" stopIfTrue="1" operator="equal">
      <formula>"入金"</formula>
    </cfRule>
  </conditionalFormatting>
  <conditionalFormatting sqref="W75">
    <cfRule type="cellIs" dxfId="1574" priority="1609" stopIfTrue="1" operator="equal">
      <formula>"入金"</formula>
    </cfRule>
  </conditionalFormatting>
  <conditionalFormatting sqref="U75">
    <cfRule type="cellIs" dxfId="1573" priority="1649" stopIfTrue="1" operator="equal">
      <formula>"現金"</formula>
    </cfRule>
  </conditionalFormatting>
  <conditionalFormatting sqref="U75">
    <cfRule type="cellIs" dxfId="1572" priority="1648" stopIfTrue="1" operator="equal">
      <formula>"現金"</formula>
    </cfRule>
  </conditionalFormatting>
  <conditionalFormatting sqref="U75">
    <cfRule type="cellIs" dxfId="1571" priority="1647" stopIfTrue="1" operator="equal">
      <formula>"現金"</formula>
    </cfRule>
  </conditionalFormatting>
  <conditionalFormatting sqref="U75">
    <cfRule type="cellIs" dxfId="1570" priority="1646" stopIfTrue="1" operator="equal">
      <formula>"現金"</formula>
    </cfRule>
  </conditionalFormatting>
  <conditionalFormatting sqref="F75">
    <cfRule type="cellIs" dxfId="1569" priority="1645" stopIfTrue="1" operator="equal">
      <formula>"入金"</formula>
    </cfRule>
  </conditionalFormatting>
  <conditionalFormatting sqref="F75">
    <cfRule type="cellIs" dxfId="1568" priority="1644" stopIfTrue="1" operator="equal">
      <formula>"入金"</formula>
    </cfRule>
  </conditionalFormatting>
  <conditionalFormatting sqref="F75">
    <cfRule type="cellIs" dxfId="1567" priority="1643" stopIfTrue="1" operator="equal">
      <formula>"入金"</formula>
    </cfRule>
  </conditionalFormatting>
  <conditionalFormatting sqref="F75">
    <cfRule type="cellIs" dxfId="1566" priority="1642" stopIfTrue="1" operator="equal">
      <formula>"入金"</formula>
    </cfRule>
  </conditionalFormatting>
  <conditionalFormatting sqref="F75">
    <cfRule type="cellIs" dxfId="1565" priority="1641" stopIfTrue="1" operator="equal">
      <formula>"入金"</formula>
    </cfRule>
  </conditionalFormatting>
  <conditionalFormatting sqref="F75">
    <cfRule type="cellIs" dxfId="1564" priority="1640" stopIfTrue="1" operator="equal">
      <formula>"入金"</formula>
    </cfRule>
  </conditionalFormatting>
  <conditionalFormatting sqref="F75">
    <cfRule type="cellIs" dxfId="1563" priority="1639" stopIfTrue="1" operator="equal">
      <formula>"入金"</formula>
    </cfRule>
  </conditionalFormatting>
  <conditionalFormatting sqref="F75">
    <cfRule type="cellIs" dxfId="1562" priority="1638" stopIfTrue="1" operator="equal">
      <formula>"入金"</formula>
    </cfRule>
  </conditionalFormatting>
  <conditionalFormatting sqref="F75">
    <cfRule type="cellIs" dxfId="1561" priority="1637" stopIfTrue="1" operator="equal">
      <formula>"入金"</formula>
    </cfRule>
  </conditionalFormatting>
  <conditionalFormatting sqref="F75">
    <cfRule type="cellIs" dxfId="1560" priority="1636" stopIfTrue="1" operator="equal">
      <formula>"入金"</formula>
    </cfRule>
  </conditionalFormatting>
  <conditionalFormatting sqref="F75">
    <cfRule type="cellIs" dxfId="1559" priority="1635" stopIfTrue="1" operator="equal">
      <formula>"入金"</formula>
    </cfRule>
  </conditionalFormatting>
  <conditionalFormatting sqref="F75">
    <cfRule type="cellIs" dxfId="1558" priority="1634" stopIfTrue="1" operator="equal">
      <formula>"入金"</formula>
    </cfRule>
  </conditionalFormatting>
  <conditionalFormatting sqref="F75">
    <cfRule type="cellIs" dxfId="1557" priority="1633" stopIfTrue="1" operator="equal">
      <formula>"入金"</formula>
    </cfRule>
  </conditionalFormatting>
  <conditionalFormatting sqref="U75">
    <cfRule type="cellIs" dxfId="1556" priority="1632" stopIfTrue="1" operator="equal">
      <formula>"現金"</formula>
    </cfRule>
  </conditionalFormatting>
  <conditionalFormatting sqref="W75">
    <cfRule type="cellIs" dxfId="1555" priority="1631" stopIfTrue="1" operator="equal">
      <formula>"入金"</formula>
    </cfRule>
  </conditionalFormatting>
  <conditionalFormatting sqref="W75">
    <cfRule type="cellIs" dxfId="1554" priority="1630" stopIfTrue="1" operator="equal">
      <formula>"入金"</formula>
    </cfRule>
  </conditionalFormatting>
  <conditionalFormatting sqref="W75">
    <cfRule type="cellIs" dxfId="1553" priority="1629" stopIfTrue="1" operator="equal">
      <formula>"入金"</formula>
    </cfRule>
  </conditionalFormatting>
  <conditionalFormatting sqref="W75">
    <cfRule type="cellIs" dxfId="1552" priority="1628" stopIfTrue="1" operator="equal">
      <formula>"入金"</formula>
    </cfRule>
  </conditionalFormatting>
  <conditionalFormatting sqref="W75">
    <cfRule type="cellIs" dxfId="1551" priority="1627" stopIfTrue="1" operator="equal">
      <formula>"入金"</formula>
    </cfRule>
  </conditionalFormatting>
  <conditionalFormatting sqref="W75">
    <cfRule type="cellIs" dxfId="1550" priority="1626" stopIfTrue="1" operator="equal">
      <formula>"入金"</formula>
    </cfRule>
  </conditionalFormatting>
  <conditionalFormatting sqref="W75">
    <cfRule type="cellIs" dxfId="1549" priority="1625" stopIfTrue="1" operator="equal">
      <formula>"入金"</formula>
    </cfRule>
  </conditionalFormatting>
  <conditionalFormatting sqref="W75">
    <cfRule type="cellIs" dxfId="1548" priority="1624" stopIfTrue="1" operator="equal">
      <formula>"入金"</formula>
    </cfRule>
  </conditionalFormatting>
  <conditionalFormatting sqref="W75">
    <cfRule type="cellIs" dxfId="1547" priority="1623" stopIfTrue="1" operator="equal">
      <formula>"入金"</formula>
    </cfRule>
  </conditionalFormatting>
  <conditionalFormatting sqref="W75">
    <cfRule type="cellIs" dxfId="1546" priority="1622" stopIfTrue="1" operator="equal">
      <formula>"入金"</formula>
    </cfRule>
  </conditionalFormatting>
  <conditionalFormatting sqref="W75">
    <cfRule type="cellIs" dxfId="1545" priority="1621" stopIfTrue="1" operator="equal">
      <formula>"入金"</formula>
    </cfRule>
  </conditionalFormatting>
  <conditionalFormatting sqref="W75">
    <cfRule type="cellIs" dxfId="1544" priority="1620" stopIfTrue="1" operator="equal">
      <formula>"入金"</formula>
    </cfRule>
  </conditionalFormatting>
  <conditionalFormatting sqref="W75">
    <cfRule type="cellIs" dxfId="1543" priority="1619" stopIfTrue="1" operator="equal">
      <formula>"入金"</formula>
    </cfRule>
  </conditionalFormatting>
  <conditionalFormatting sqref="W75">
    <cfRule type="cellIs" dxfId="1542" priority="1618" stopIfTrue="1" operator="equal">
      <formula>"入金"</formula>
    </cfRule>
  </conditionalFormatting>
  <conditionalFormatting sqref="W75">
    <cfRule type="cellIs" dxfId="1541" priority="1617" stopIfTrue="1" operator="equal">
      <formula>"入金"</formula>
    </cfRule>
  </conditionalFormatting>
  <conditionalFormatting sqref="W75">
    <cfRule type="cellIs" dxfId="1540" priority="1616" stopIfTrue="1" operator="equal">
      <formula>"入金"</formula>
    </cfRule>
  </conditionalFormatting>
  <conditionalFormatting sqref="W75">
    <cfRule type="cellIs" dxfId="1539" priority="1615" stopIfTrue="1" operator="equal">
      <formula>"入金"</formula>
    </cfRule>
  </conditionalFormatting>
  <conditionalFormatting sqref="U75">
    <cfRule type="cellIs" dxfId="1538" priority="1614" stopIfTrue="1" operator="equal">
      <formula>"現金"</formula>
    </cfRule>
  </conditionalFormatting>
  <conditionalFormatting sqref="W75">
    <cfRule type="cellIs" dxfId="1537" priority="1613" stopIfTrue="1" operator="equal">
      <formula>"入金"</formula>
    </cfRule>
  </conditionalFormatting>
  <conditionalFormatting sqref="W75">
    <cfRule type="cellIs" dxfId="1536" priority="1612" stopIfTrue="1" operator="equal">
      <formula>"入金"</formula>
    </cfRule>
  </conditionalFormatting>
  <conditionalFormatting sqref="W75">
    <cfRule type="cellIs" dxfId="1535" priority="1611" stopIfTrue="1" operator="equal">
      <formula>"入金"</formula>
    </cfRule>
  </conditionalFormatting>
  <conditionalFormatting sqref="W75">
    <cfRule type="cellIs" dxfId="1534" priority="1608" stopIfTrue="1" operator="equal">
      <formula>"入金"</formula>
    </cfRule>
  </conditionalFormatting>
  <conditionalFormatting sqref="W75">
    <cfRule type="cellIs" dxfId="1533" priority="1607" stopIfTrue="1" operator="equal">
      <formula>"入金"</formula>
    </cfRule>
  </conditionalFormatting>
  <conditionalFormatting sqref="W75">
    <cfRule type="cellIs" dxfId="1532" priority="1606" stopIfTrue="1" operator="equal">
      <formula>"入金"</formula>
    </cfRule>
  </conditionalFormatting>
  <conditionalFormatting sqref="W75">
    <cfRule type="cellIs" dxfId="1531" priority="1605" stopIfTrue="1" operator="equal">
      <formula>"入金"</formula>
    </cfRule>
  </conditionalFormatting>
  <conditionalFormatting sqref="W75">
    <cfRule type="cellIs" dxfId="1530" priority="1604" stopIfTrue="1" operator="equal">
      <formula>"入金"</formula>
    </cfRule>
  </conditionalFormatting>
  <conditionalFormatting sqref="W75">
    <cfRule type="cellIs" dxfId="1529" priority="1603" stopIfTrue="1" operator="equal">
      <formula>"入金"</formula>
    </cfRule>
  </conditionalFormatting>
  <conditionalFormatting sqref="W75">
    <cfRule type="cellIs" dxfId="1528" priority="1602" stopIfTrue="1" operator="equal">
      <formula>"入金"</formula>
    </cfRule>
  </conditionalFormatting>
  <conditionalFormatting sqref="W75">
    <cfRule type="cellIs" dxfId="1527" priority="1601" stopIfTrue="1" operator="equal">
      <formula>"入金"</formula>
    </cfRule>
  </conditionalFormatting>
  <conditionalFormatting sqref="W75">
    <cfRule type="cellIs" dxfId="1526" priority="1600" stopIfTrue="1" operator="equal">
      <formula>"入金"</formula>
    </cfRule>
  </conditionalFormatting>
  <conditionalFormatting sqref="W75">
    <cfRule type="cellIs" dxfId="1525" priority="1599" stopIfTrue="1" operator="equal">
      <formula>"入金"</formula>
    </cfRule>
  </conditionalFormatting>
  <conditionalFormatting sqref="W75">
    <cfRule type="cellIs" dxfId="1524" priority="1598" stopIfTrue="1" operator="equal">
      <formula>"入金"</formula>
    </cfRule>
  </conditionalFormatting>
  <conditionalFormatting sqref="W75">
    <cfRule type="cellIs" dxfId="1523" priority="1597" stopIfTrue="1" operator="equal">
      <formula>"入金"</formula>
    </cfRule>
  </conditionalFormatting>
  <conditionalFormatting sqref="U75">
    <cfRule type="cellIs" dxfId="1522" priority="1596" stopIfTrue="1" operator="equal">
      <formula>"現金"</formula>
    </cfRule>
  </conditionalFormatting>
  <conditionalFormatting sqref="U75">
    <cfRule type="cellIs" dxfId="1521" priority="1595" stopIfTrue="1" operator="equal">
      <formula>"現金"</formula>
    </cfRule>
  </conditionalFormatting>
  <conditionalFormatting sqref="U75">
    <cfRule type="cellIs" dxfId="1520" priority="1593" stopIfTrue="1" operator="equal">
      <formula>"現金"</formula>
    </cfRule>
  </conditionalFormatting>
  <conditionalFormatting sqref="F75">
    <cfRule type="cellIs" dxfId="1519" priority="1594" stopIfTrue="1" operator="equal">
      <formula>"入金"</formula>
    </cfRule>
  </conditionalFormatting>
  <conditionalFormatting sqref="F75">
    <cfRule type="cellIs" dxfId="1518" priority="1592" stopIfTrue="1" operator="equal">
      <formula>"入金"</formula>
    </cfRule>
  </conditionalFormatting>
  <conditionalFormatting sqref="U75">
    <cfRule type="cellIs" dxfId="1517" priority="1590" stopIfTrue="1" operator="equal">
      <formula>"現金"</formula>
    </cfRule>
  </conditionalFormatting>
  <conditionalFormatting sqref="F75">
    <cfRule type="cellIs" dxfId="1516" priority="1591" stopIfTrue="1" operator="equal">
      <formula>"入金"</formula>
    </cfRule>
  </conditionalFormatting>
  <conditionalFormatting sqref="W75">
    <cfRule type="cellIs" dxfId="1515" priority="1589" stopIfTrue="1" operator="equal">
      <formula>"入金"</formula>
    </cfRule>
  </conditionalFormatting>
  <conditionalFormatting sqref="W75">
    <cfRule type="cellIs" dxfId="1514" priority="1588" stopIfTrue="1" operator="equal">
      <formula>"入金"</formula>
    </cfRule>
  </conditionalFormatting>
  <conditionalFormatting sqref="U75">
    <cfRule type="cellIs" dxfId="1513" priority="1586" stopIfTrue="1" operator="equal">
      <formula>"現金"</formula>
    </cfRule>
  </conditionalFormatting>
  <conditionalFormatting sqref="F75">
    <cfRule type="cellIs" dxfId="1512" priority="1587" stopIfTrue="1" operator="equal">
      <formula>"入金"</formula>
    </cfRule>
  </conditionalFormatting>
  <conditionalFormatting sqref="F75">
    <cfRule type="cellIs" dxfId="1511" priority="1585" stopIfTrue="1" operator="equal">
      <formula>"入金"</formula>
    </cfRule>
  </conditionalFormatting>
  <conditionalFormatting sqref="W75">
    <cfRule type="cellIs" dxfId="1510" priority="1584" stopIfTrue="1" operator="equal">
      <formula>"入金"</formula>
    </cfRule>
  </conditionalFormatting>
  <conditionalFormatting sqref="U72">
    <cfRule type="cellIs" dxfId="1509" priority="5316" stopIfTrue="1" operator="equal">
      <formula>"現金"</formula>
    </cfRule>
  </conditionalFormatting>
  <conditionalFormatting sqref="F72">
    <cfRule type="cellIs" dxfId="1508" priority="5317" stopIfTrue="1" operator="equal">
      <formula>"入金"</formula>
    </cfRule>
  </conditionalFormatting>
  <conditionalFormatting sqref="U72">
    <cfRule type="cellIs" dxfId="1507" priority="5315" stopIfTrue="1" operator="equal">
      <formula>"現金"</formula>
    </cfRule>
  </conditionalFormatting>
  <conditionalFormatting sqref="F72">
    <cfRule type="cellIs" dxfId="1506" priority="5314" stopIfTrue="1" operator="equal">
      <formula>"入金"</formula>
    </cfRule>
  </conditionalFormatting>
  <conditionalFormatting sqref="U77 U79 U84:U85 U87:U88">
    <cfRule type="cellIs" dxfId="1505" priority="1229" stopIfTrue="1" operator="equal">
      <formula>"現金"</formula>
    </cfRule>
  </conditionalFormatting>
  <conditionalFormatting sqref="W76">
    <cfRule type="cellIs" dxfId="1504" priority="5292" stopIfTrue="1" operator="equal">
      <formula>"入金"</formula>
    </cfRule>
  </conditionalFormatting>
  <conditionalFormatting sqref="U76">
    <cfRule type="cellIs" dxfId="1503" priority="4586" stopIfTrue="1" operator="equal">
      <formula>"現金"</formula>
    </cfRule>
  </conditionalFormatting>
  <conditionalFormatting sqref="U76">
    <cfRule type="cellIs" dxfId="1502" priority="4579" stopIfTrue="1" operator="equal">
      <formula>"現金"</formula>
    </cfRule>
  </conditionalFormatting>
  <conditionalFormatting sqref="U76">
    <cfRule type="cellIs" dxfId="1501" priority="4578" stopIfTrue="1" operator="equal">
      <formula>"現金"</formula>
    </cfRule>
  </conditionalFormatting>
  <conditionalFormatting sqref="U76">
    <cfRule type="cellIs" dxfId="1500" priority="4577" stopIfTrue="1" operator="equal">
      <formula>"現金"</formula>
    </cfRule>
  </conditionalFormatting>
  <conditionalFormatting sqref="U76">
    <cfRule type="cellIs" dxfId="1499" priority="4521" stopIfTrue="1" operator="equal">
      <formula>"現金"</formula>
    </cfRule>
  </conditionalFormatting>
  <conditionalFormatting sqref="U76">
    <cfRule type="cellIs" dxfId="1498" priority="4520" stopIfTrue="1" operator="equal">
      <formula>"現金"</formula>
    </cfRule>
  </conditionalFormatting>
  <conditionalFormatting sqref="U76">
    <cfRule type="cellIs" dxfId="1497" priority="4519" stopIfTrue="1" operator="equal">
      <formula>"現金"</formula>
    </cfRule>
  </conditionalFormatting>
  <conditionalFormatting sqref="U76">
    <cfRule type="cellIs" dxfId="1496" priority="4468" stopIfTrue="1" operator="equal">
      <formula>"現金"</formula>
    </cfRule>
  </conditionalFormatting>
  <conditionalFormatting sqref="U76">
    <cfRule type="cellIs" dxfId="1495" priority="4467" stopIfTrue="1" operator="equal">
      <formula>"現金"</formula>
    </cfRule>
  </conditionalFormatting>
  <conditionalFormatting sqref="U76">
    <cfRule type="cellIs" dxfId="1494" priority="4466" stopIfTrue="1" operator="equal">
      <formula>"現金"</formula>
    </cfRule>
  </conditionalFormatting>
  <conditionalFormatting sqref="W76">
    <cfRule type="cellIs" dxfId="1493" priority="4407" stopIfTrue="1" operator="equal">
      <formula>"入金"</formula>
    </cfRule>
  </conditionalFormatting>
  <conditionalFormatting sqref="U76">
    <cfRule type="cellIs" dxfId="1492" priority="4404" stopIfTrue="1" operator="equal">
      <formula>"現金"</formula>
    </cfRule>
  </conditionalFormatting>
  <conditionalFormatting sqref="U76">
    <cfRule type="cellIs" dxfId="1491" priority="4403" stopIfTrue="1" operator="equal">
      <formula>"現金"</formula>
    </cfRule>
  </conditionalFormatting>
  <conditionalFormatting sqref="U76">
    <cfRule type="cellIs" dxfId="1490" priority="4402" stopIfTrue="1" operator="equal">
      <formula>"現金"</formula>
    </cfRule>
  </conditionalFormatting>
  <conditionalFormatting sqref="F76">
    <cfRule type="cellIs" dxfId="1489" priority="1572" stopIfTrue="1" operator="equal">
      <formula>"入金"</formula>
    </cfRule>
  </conditionalFormatting>
  <conditionalFormatting sqref="F77">
    <cfRule type="cellIs" dxfId="1488" priority="1540" stopIfTrue="1" operator="equal">
      <formula>"入金"</formula>
    </cfRule>
  </conditionalFormatting>
  <conditionalFormatting sqref="F77">
    <cfRule type="cellIs" dxfId="1487" priority="1539" stopIfTrue="1" operator="equal">
      <formula>"入金"</formula>
    </cfRule>
  </conditionalFormatting>
  <conditionalFormatting sqref="F77">
    <cfRule type="cellIs" dxfId="1486" priority="1538" stopIfTrue="1" operator="equal">
      <formula>"入金"</formula>
    </cfRule>
  </conditionalFormatting>
  <conditionalFormatting sqref="F77">
    <cfRule type="cellIs" dxfId="1485" priority="1537" stopIfTrue="1" operator="equal">
      <formula>"入金"</formula>
    </cfRule>
  </conditionalFormatting>
  <conditionalFormatting sqref="F77">
    <cfRule type="cellIs" dxfId="1484" priority="1536" stopIfTrue="1" operator="equal">
      <formula>"入金"</formula>
    </cfRule>
  </conditionalFormatting>
  <conditionalFormatting sqref="F77">
    <cfRule type="cellIs" dxfId="1483" priority="1535" stopIfTrue="1" operator="equal">
      <formula>"入金"</formula>
    </cfRule>
  </conditionalFormatting>
  <conditionalFormatting sqref="F77">
    <cfRule type="cellIs" dxfId="1482" priority="1534" stopIfTrue="1" operator="equal">
      <formula>"入金"</formula>
    </cfRule>
  </conditionalFormatting>
  <conditionalFormatting sqref="F77">
    <cfRule type="cellIs" dxfId="1481" priority="1533" stopIfTrue="1" operator="equal">
      <formula>"入金"</formula>
    </cfRule>
  </conditionalFormatting>
  <conditionalFormatting sqref="F77">
    <cfRule type="cellIs" dxfId="1480" priority="1500" stopIfTrue="1" operator="equal">
      <formula>"入金"</formula>
    </cfRule>
  </conditionalFormatting>
  <conditionalFormatting sqref="F77">
    <cfRule type="cellIs" dxfId="1479" priority="1532" stopIfTrue="1" operator="equal">
      <formula>"入金"</formula>
    </cfRule>
  </conditionalFormatting>
  <conditionalFormatting sqref="F77">
    <cfRule type="cellIs" dxfId="1478" priority="1531" stopIfTrue="1" operator="equal">
      <formula>"入金"</formula>
    </cfRule>
  </conditionalFormatting>
  <conditionalFormatting sqref="F77">
    <cfRule type="cellIs" dxfId="1477" priority="1530" stopIfTrue="1" operator="equal">
      <formula>"入金"</formula>
    </cfRule>
  </conditionalFormatting>
  <conditionalFormatting sqref="F77">
    <cfRule type="cellIs" dxfId="1476" priority="1529" stopIfTrue="1" operator="equal">
      <formula>"入金"</formula>
    </cfRule>
  </conditionalFormatting>
  <conditionalFormatting sqref="F77">
    <cfRule type="cellIs" dxfId="1475" priority="1528" stopIfTrue="1" operator="equal">
      <formula>"入金"</formula>
    </cfRule>
  </conditionalFormatting>
  <conditionalFormatting sqref="F77">
    <cfRule type="cellIs" dxfId="1474" priority="1527" stopIfTrue="1" operator="equal">
      <formula>"入金"</formula>
    </cfRule>
  </conditionalFormatting>
  <conditionalFormatting sqref="F77">
    <cfRule type="cellIs" dxfId="1473" priority="1526" stopIfTrue="1" operator="equal">
      <formula>"入金"</formula>
    </cfRule>
  </conditionalFormatting>
  <conditionalFormatting sqref="F77">
    <cfRule type="cellIs" dxfId="1472" priority="1525" stopIfTrue="1" operator="equal">
      <formula>"入金"</formula>
    </cfRule>
  </conditionalFormatting>
  <conditionalFormatting sqref="F77">
    <cfRule type="cellIs" dxfId="1471" priority="1524" stopIfTrue="1" operator="equal">
      <formula>"入金"</formula>
    </cfRule>
  </conditionalFormatting>
  <conditionalFormatting sqref="F77">
    <cfRule type="cellIs" dxfId="1470" priority="1523" stopIfTrue="1" operator="equal">
      <formula>"入金"</formula>
    </cfRule>
  </conditionalFormatting>
  <conditionalFormatting sqref="F77">
    <cfRule type="cellIs" dxfId="1469" priority="1522" stopIfTrue="1" operator="equal">
      <formula>"入金"</formula>
    </cfRule>
  </conditionalFormatting>
  <conditionalFormatting sqref="F77">
    <cfRule type="cellIs" dxfId="1468" priority="1521" stopIfTrue="1" operator="equal">
      <formula>"入金"</formula>
    </cfRule>
  </conditionalFormatting>
  <conditionalFormatting sqref="F77">
    <cfRule type="cellIs" dxfId="1467" priority="1520" stopIfTrue="1" operator="equal">
      <formula>"入金"</formula>
    </cfRule>
  </conditionalFormatting>
  <conditionalFormatting sqref="F77">
    <cfRule type="cellIs" dxfId="1466" priority="1519" stopIfTrue="1" operator="equal">
      <formula>"入金"</formula>
    </cfRule>
  </conditionalFormatting>
  <conditionalFormatting sqref="F77">
    <cfRule type="cellIs" dxfId="1465" priority="1518" stopIfTrue="1" operator="equal">
      <formula>"入金"</formula>
    </cfRule>
  </conditionalFormatting>
  <conditionalFormatting sqref="F77">
    <cfRule type="cellIs" dxfId="1464" priority="1517" stopIfTrue="1" operator="equal">
      <formula>"入金"</formula>
    </cfRule>
  </conditionalFormatting>
  <conditionalFormatting sqref="F77">
    <cfRule type="cellIs" dxfId="1463" priority="1516" stopIfTrue="1" operator="equal">
      <formula>"入金"</formula>
    </cfRule>
  </conditionalFormatting>
  <conditionalFormatting sqref="F77">
    <cfRule type="cellIs" dxfId="1462" priority="1515" stopIfTrue="1" operator="equal">
      <formula>"入金"</formula>
    </cfRule>
  </conditionalFormatting>
  <conditionalFormatting sqref="F77">
    <cfRule type="cellIs" dxfId="1461" priority="1514" stopIfTrue="1" operator="equal">
      <formula>"入金"</formula>
    </cfRule>
  </conditionalFormatting>
  <conditionalFormatting sqref="F77">
    <cfRule type="cellIs" dxfId="1460" priority="1513" stopIfTrue="1" operator="equal">
      <formula>"入金"</formula>
    </cfRule>
  </conditionalFormatting>
  <conditionalFormatting sqref="F77">
    <cfRule type="cellIs" dxfId="1459" priority="1512" stopIfTrue="1" operator="equal">
      <formula>"入金"</formula>
    </cfRule>
  </conditionalFormatting>
  <conditionalFormatting sqref="F77">
    <cfRule type="cellIs" dxfId="1458" priority="1511" stopIfTrue="1" operator="equal">
      <formula>"入金"</formula>
    </cfRule>
  </conditionalFormatting>
  <conditionalFormatting sqref="F77">
    <cfRule type="cellIs" dxfId="1457" priority="1510" stopIfTrue="1" operator="equal">
      <formula>"入金"</formula>
    </cfRule>
  </conditionalFormatting>
  <conditionalFormatting sqref="F77">
    <cfRule type="cellIs" dxfId="1456" priority="1509" stopIfTrue="1" operator="equal">
      <formula>"入金"</formula>
    </cfRule>
  </conditionalFormatting>
  <conditionalFormatting sqref="F77">
    <cfRule type="cellIs" dxfId="1455" priority="1508" stopIfTrue="1" operator="equal">
      <formula>"入金"</formula>
    </cfRule>
  </conditionalFormatting>
  <conditionalFormatting sqref="F77">
    <cfRule type="cellIs" dxfId="1454" priority="1507" stopIfTrue="1" operator="equal">
      <formula>"入金"</formula>
    </cfRule>
  </conditionalFormatting>
  <conditionalFormatting sqref="F77">
    <cfRule type="cellIs" dxfId="1453" priority="1506" stopIfTrue="1" operator="equal">
      <formula>"入金"</formula>
    </cfRule>
  </conditionalFormatting>
  <conditionalFormatting sqref="F77">
    <cfRule type="cellIs" dxfId="1452" priority="1505" stopIfTrue="1" operator="equal">
      <formula>"入金"</formula>
    </cfRule>
  </conditionalFormatting>
  <conditionalFormatting sqref="F77">
    <cfRule type="cellIs" dxfId="1451" priority="1504" stopIfTrue="1" operator="equal">
      <formula>"入金"</formula>
    </cfRule>
  </conditionalFormatting>
  <conditionalFormatting sqref="F77">
    <cfRule type="cellIs" dxfId="1450" priority="1503" stopIfTrue="1" operator="equal">
      <formula>"入金"</formula>
    </cfRule>
  </conditionalFormatting>
  <conditionalFormatting sqref="F77">
    <cfRule type="cellIs" dxfId="1449" priority="1502" stopIfTrue="1" operator="equal">
      <formula>"入金"</formula>
    </cfRule>
  </conditionalFormatting>
  <conditionalFormatting sqref="F77">
    <cfRule type="cellIs" dxfId="1448" priority="1501" stopIfTrue="1" operator="equal">
      <formula>"入金"</formula>
    </cfRule>
  </conditionalFormatting>
  <conditionalFormatting sqref="F77">
    <cfRule type="cellIs" dxfId="1447" priority="1499" stopIfTrue="1" operator="equal">
      <formula>"入金"</formula>
    </cfRule>
  </conditionalFormatting>
  <conditionalFormatting sqref="F77">
    <cfRule type="cellIs" dxfId="1446" priority="1498" stopIfTrue="1" operator="equal">
      <formula>"入金"</formula>
    </cfRule>
  </conditionalFormatting>
  <conditionalFormatting sqref="F77">
    <cfRule type="cellIs" dxfId="1445" priority="1497" stopIfTrue="1" operator="equal">
      <formula>"入金"</formula>
    </cfRule>
  </conditionalFormatting>
  <conditionalFormatting sqref="F77">
    <cfRule type="cellIs" dxfId="1444" priority="1496" stopIfTrue="1" operator="equal">
      <formula>"入金"</formula>
    </cfRule>
  </conditionalFormatting>
  <conditionalFormatting sqref="F77">
    <cfRule type="cellIs" dxfId="1443" priority="1495" stopIfTrue="1" operator="equal">
      <formula>"入金"</formula>
    </cfRule>
  </conditionalFormatting>
  <conditionalFormatting sqref="F77">
    <cfRule type="cellIs" dxfId="1442" priority="1494" stopIfTrue="1" operator="equal">
      <formula>"入金"</formula>
    </cfRule>
  </conditionalFormatting>
  <conditionalFormatting sqref="F77">
    <cfRule type="cellIs" dxfId="1441" priority="1493" stopIfTrue="1" operator="equal">
      <formula>"入金"</formula>
    </cfRule>
  </conditionalFormatting>
  <conditionalFormatting sqref="F77">
    <cfRule type="cellIs" dxfId="1440" priority="1492" stopIfTrue="1" operator="equal">
      <formula>"入金"</formula>
    </cfRule>
  </conditionalFormatting>
  <conditionalFormatting sqref="F77">
    <cfRule type="cellIs" dxfId="1439" priority="1491" stopIfTrue="1" operator="equal">
      <formula>"入金"</formula>
    </cfRule>
  </conditionalFormatting>
  <conditionalFormatting sqref="F77">
    <cfRule type="cellIs" dxfId="1438" priority="1490" stopIfTrue="1" operator="equal">
      <formula>"入金"</formula>
    </cfRule>
  </conditionalFormatting>
  <conditionalFormatting sqref="F77">
    <cfRule type="cellIs" dxfId="1437" priority="1489" stopIfTrue="1" operator="equal">
      <formula>"入金"</formula>
    </cfRule>
  </conditionalFormatting>
  <conditionalFormatting sqref="W77">
    <cfRule type="cellIs" dxfId="1436" priority="5079" stopIfTrue="1" operator="equal">
      <formula>"入金"</formula>
    </cfRule>
  </conditionalFormatting>
  <conditionalFormatting sqref="W77">
    <cfRule type="cellIs" dxfId="1435" priority="5018" stopIfTrue="1" operator="equal">
      <formula>"入金"</formula>
    </cfRule>
  </conditionalFormatting>
  <conditionalFormatting sqref="W77">
    <cfRule type="cellIs" dxfId="1434" priority="4984" stopIfTrue="1" operator="equal">
      <formula>"入金"</formula>
    </cfRule>
  </conditionalFormatting>
  <conditionalFormatting sqref="W77">
    <cfRule type="cellIs" dxfId="1433" priority="4833" stopIfTrue="1" operator="equal">
      <formula>"入金"</formula>
    </cfRule>
  </conditionalFormatting>
  <conditionalFormatting sqref="W77">
    <cfRule type="cellIs" dxfId="1432" priority="4802" stopIfTrue="1" operator="equal">
      <formula>"入金"</formula>
    </cfRule>
  </conditionalFormatting>
  <conditionalFormatting sqref="W77">
    <cfRule type="cellIs" dxfId="1431" priority="4749" stopIfTrue="1" operator="equal">
      <formula>"入金"</formula>
    </cfRule>
  </conditionalFormatting>
  <conditionalFormatting sqref="W77">
    <cfRule type="cellIs" dxfId="1430" priority="4544" stopIfTrue="1" operator="equal">
      <formula>"入金"</formula>
    </cfRule>
  </conditionalFormatting>
  <conditionalFormatting sqref="W77">
    <cfRule type="cellIs" dxfId="1429" priority="4518" stopIfTrue="1" operator="equal">
      <formula>"入金"</formula>
    </cfRule>
  </conditionalFormatting>
  <conditionalFormatting sqref="W77">
    <cfRule type="cellIs" dxfId="1428" priority="4465" stopIfTrue="1" operator="equal">
      <formula>"入金"</formula>
    </cfRule>
  </conditionalFormatting>
  <conditionalFormatting sqref="W77">
    <cfRule type="cellIs" dxfId="1427" priority="4295" stopIfTrue="1" operator="equal">
      <formula>"入金"</formula>
    </cfRule>
  </conditionalFormatting>
  <conditionalFormatting sqref="F79">
    <cfRule type="cellIs" dxfId="1426" priority="1475" stopIfTrue="1" operator="equal">
      <formula>"入金"</formula>
    </cfRule>
  </conditionalFormatting>
  <conditionalFormatting sqref="F79">
    <cfRule type="cellIs" dxfId="1425" priority="1474" stopIfTrue="1" operator="equal">
      <formula>"入金"</formula>
    </cfRule>
  </conditionalFormatting>
  <conditionalFormatting sqref="F79">
    <cfRule type="cellIs" dxfId="1424" priority="1473" stopIfTrue="1" operator="equal">
      <formula>"入金"</formula>
    </cfRule>
  </conditionalFormatting>
  <conditionalFormatting sqref="F79">
    <cfRule type="cellIs" dxfId="1423" priority="1472" stopIfTrue="1" operator="equal">
      <formula>"入金"</formula>
    </cfRule>
  </conditionalFormatting>
  <conditionalFormatting sqref="F79">
    <cfRule type="cellIs" dxfId="1422" priority="1471" stopIfTrue="1" operator="equal">
      <formula>"入金"</formula>
    </cfRule>
  </conditionalFormatting>
  <conditionalFormatting sqref="F79">
    <cfRule type="cellIs" dxfId="1421" priority="1470" stopIfTrue="1" operator="equal">
      <formula>"入金"</formula>
    </cfRule>
  </conditionalFormatting>
  <conditionalFormatting sqref="F79">
    <cfRule type="cellIs" dxfId="1420" priority="1469" stopIfTrue="1" operator="equal">
      <formula>"入金"</formula>
    </cfRule>
  </conditionalFormatting>
  <conditionalFormatting sqref="F79">
    <cfRule type="cellIs" dxfId="1419" priority="1468" stopIfTrue="1" operator="equal">
      <formula>"入金"</formula>
    </cfRule>
  </conditionalFormatting>
  <conditionalFormatting sqref="F79">
    <cfRule type="cellIs" dxfId="1418" priority="1435" stopIfTrue="1" operator="equal">
      <formula>"入金"</formula>
    </cfRule>
  </conditionalFormatting>
  <conditionalFormatting sqref="F79">
    <cfRule type="cellIs" dxfId="1417" priority="1467" stopIfTrue="1" operator="equal">
      <formula>"入金"</formula>
    </cfRule>
  </conditionalFormatting>
  <conditionalFormatting sqref="F79">
    <cfRule type="cellIs" dxfId="1416" priority="1466" stopIfTrue="1" operator="equal">
      <formula>"入金"</formula>
    </cfRule>
  </conditionalFormatting>
  <conditionalFormatting sqref="F79">
    <cfRule type="cellIs" dxfId="1415" priority="1465" stopIfTrue="1" operator="equal">
      <formula>"入金"</formula>
    </cfRule>
  </conditionalFormatting>
  <conditionalFormatting sqref="F79">
    <cfRule type="cellIs" dxfId="1414" priority="1464" stopIfTrue="1" operator="equal">
      <formula>"入金"</formula>
    </cfRule>
  </conditionalFormatting>
  <conditionalFormatting sqref="F79">
    <cfRule type="cellIs" dxfId="1413" priority="1463" stopIfTrue="1" operator="equal">
      <formula>"入金"</formula>
    </cfRule>
  </conditionalFormatting>
  <conditionalFormatting sqref="F79">
    <cfRule type="cellIs" dxfId="1412" priority="1462" stopIfTrue="1" operator="equal">
      <formula>"入金"</formula>
    </cfRule>
  </conditionalFormatting>
  <conditionalFormatting sqref="F79">
    <cfRule type="cellIs" dxfId="1411" priority="1461" stopIfTrue="1" operator="equal">
      <formula>"入金"</formula>
    </cfRule>
  </conditionalFormatting>
  <conditionalFormatting sqref="F79">
    <cfRule type="cellIs" dxfId="1410" priority="1460" stopIfTrue="1" operator="equal">
      <formula>"入金"</formula>
    </cfRule>
  </conditionalFormatting>
  <conditionalFormatting sqref="F79">
    <cfRule type="cellIs" dxfId="1409" priority="1459" stopIfTrue="1" operator="equal">
      <formula>"入金"</formula>
    </cfRule>
  </conditionalFormatting>
  <conditionalFormatting sqref="F79">
    <cfRule type="cellIs" dxfId="1408" priority="1458" stopIfTrue="1" operator="equal">
      <formula>"入金"</formula>
    </cfRule>
  </conditionalFormatting>
  <conditionalFormatting sqref="F79">
    <cfRule type="cellIs" dxfId="1407" priority="1457" stopIfTrue="1" operator="equal">
      <formula>"入金"</formula>
    </cfRule>
  </conditionalFormatting>
  <conditionalFormatting sqref="F79">
    <cfRule type="cellIs" dxfId="1406" priority="1456" stopIfTrue="1" operator="equal">
      <formula>"入金"</formula>
    </cfRule>
  </conditionalFormatting>
  <conditionalFormatting sqref="F79">
    <cfRule type="cellIs" dxfId="1405" priority="1455" stopIfTrue="1" operator="equal">
      <formula>"入金"</formula>
    </cfRule>
  </conditionalFormatting>
  <conditionalFormatting sqref="F79">
    <cfRule type="cellIs" dxfId="1404" priority="1454" stopIfTrue="1" operator="equal">
      <formula>"入金"</formula>
    </cfRule>
  </conditionalFormatting>
  <conditionalFormatting sqref="F79">
    <cfRule type="cellIs" dxfId="1403" priority="1453" stopIfTrue="1" operator="equal">
      <formula>"入金"</formula>
    </cfRule>
  </conditionalFormatting>
  <conditionalFormatting sqref="F79">
    <cfRule type="cellIs" dxfId="1402" priority="1452" stopIfTrue="1" operator="equal">
      <formula>"入金"</formula>
    </cfRule>
  </conditionalFormatting>
  <conditionalFormatting sqref="F79">
    <cfRule type="cellIs" dxfId="1401" priority="1451" stopIfTrue="1" operator="equal">
      <formula>"入金"</formula>
    </cfRule>
  </conditionalFormatting>
  <conditionalFormatting sqref="F79">
    <cfRule type="cellIs" dxfId="1400" priority="1450" stopIfTrue="1" operator="equal">
      <formula>"入金"</formula>
    </cfRule>
  </conditionalFormatting>
  <conditionalFormatting sqref="F79">
    <cfRule type="cellIs" dxfId="1399" priority="1449" stopIfTrue="1" operator="equal">
      <formula>"入金"</formula>
    </cfRule>
  </conditionalFormatting>
  <conditionalFormatting sqref="F79">
    <cfRule type="cellIs" dxfId="1398" priority="1448" stopIfTrue="1" operator="equal">
      <formula>"入金"</formula>
    </cfRule>
  </conditionalFormatting>
  <conditionalFormatting sqref="F79">
    <cfRule type="cellIs" dxfId="1397" priority="1447" stopIfTrue="1" operator="equal">
      <formula>"入金"</formula>
    </cfRule>
  </conditionalFormatting>
  <conditionalFormatting sqref="F79">
    <cfRule type="cellIs" dxfId="1396" priority="1446" stopIfTrue="1" operator="equal">
      <formula>"入金"</formula>
    </cfRule>
  </conditionalFormatting>
  <conditionalFormatting sqref="F79">
    <cfRule type="cellIs" dxfId="1395" priority="1445" stopIfTrue="1" operator="equal">
      <formula>"入金"</formula>
    </cfRule>
  </conditionalFormatting>
  <conditionalFormatting sqref="F79">
    <cfRule type="cellIs" dxfId="1394" priority="1444" stopIfTrue="1" operator="equal">
      <formula>"入金"</formula>
    </cfRule>
  </conditionalFormatting>
  <conditionalFormatting sqref="F79">
    <cfRule type="cellIs" dxfId="1393" priority="1443" stopIfTrue="1" operator="equal">
      <formula>"入金"</formula>
    </cfRule>
  </conditionalFormatting>
  <conditionalFormatting sqref="F79">
    <cfRule type="cellIs" dxfId="1392" priority="1442" stopIfTrue="1" operator="equal">
      <formula>"入金"</formula>
    </cfRule>
  </conditionalFormatting>
  <conditionalFormatting sqref="F79">
    <cfRule type="cellIs" dxfId="1391" priority="1441" stopIfTrue="1" operator="equal">
      <formula>"入金"</formula>
    </cfRule>
  </conditionalFormatting>
  <conditionalFormatting sqref="F79">
    <cfRule type="cellIs" dxfId="1390" priority="1440" stopIfTrue="1" operator="equal">
      <formula>"入金"</formula>
    </cfRule>
  </conditionalFormatting>
  <conditionalFormatting sqref="F79">
    <cfRule type="cellIs" dxfId="1389" priority="1439" stopIfTrue="1" operator="equal">
      <formula>"入金"</formula>
    </cfRule>
  </conditionalFormatting>
  <conditionalFormatting sqref="F79">
    <cfRule type="cellIs" dxfId="1388" priority="1438" stopIfTrue="1" operator="equal">
      <formula>"入金"</formula>
    </cfRule>
  </conditionalFormatting>
  <conditionalFormatting sqref="F79">
    <cfRule type="cellIs" dxfId="1387" priority="1437" stopIfTrue="1" operator="equal">
      <formula>"入金"</formula>
    </cfRule>
  </conditionalFormatting>
  <conditionalFormatting sqref="F79">
    <cfRule type="cellIs" dxfId="1386" priority="1436" stopIfTrue="1" operator="equal">
      <formula>"入金"</formula>
    </cfRule>
  </conditionalFormatting>
  <conditionalFormatting sqref="F79">
    <cfRule type="cellIs" dxfId="1385" priority="1434" stopIfTrue="1" operator="equal">
      <formula>"入金"</formula>
    </cfRule>
  </conditionalFormatting>
  <conditionalFormatting sqref="F79">
    <cfRule type="cellIs" dxfId="1384" priority="1433" stopIfTrue="1" operator="equal">
      <formula>"入金"</formula>
    </cfRule>
  </conditionalFormatting>
  <conditionalFormatting sqref="F79">
    <cfRule type="cellIs" dxfId="1383" priority="1432" stopIfTrue="1" operator="equal">
      <formula>"入金"</formula>
    </cfRule>
  </conditionalFormatting>
  <conditionalFormatting sqref="F79">
    <cfRule type="cellIs" dxfId="1382" priority="1431" stopIfTrue="1" operator="equal">
      <formula>"入金"</formula>
    </cfRule>
  </conditionalFormatting>
  <conditionalFormatting sqref="F79">
    <cfRule type="cellIs" dxfId="1381" priority="1430" stopIfTrue="1" operator="equal">
      <formula>"入金"</formula>
    </cfRule>
  </conditionalFormatting>
  <conditionalFormatting sqref="F79">
    <cfRule type="cellIs" dxfId="1380" priority="1429" stopIfTrue="1" operator="equal">
      <formula>"入金"</formula>
    </cfRule>
  </conditionalFormatting>
  <conditionalFormatting sqref="F79">
    <cfRule type="cellIs" dxfId="1379" priority="1428" stopIfTrue="1" operator="equal">
      <formula>"入金"</formula>
    </cfRule>
  </conditionalFormatting>
  <conditionalFormatting sqref="F79">
    <cfRule type="cellIs" dxfId="1378" priority="1427" stopIfTrue="1" operator="equal">
      <formula>"入金"</formula>
    </cfRule>
  </conditionalFormatting>
  <conditionalFormatting sqref="F79">
    <cfRule type="cellIs" dxfId="1377" priority="1426" stopIfTrue="1" operator="equal">
      <formula>"入金"</formula>
    </cfRule>
  </conditionalFormatting>
  <conditionalFormatting sqref="F79">
    <cfRule type="cellIs" dxfId="1376" priority="1425" stopIfTrue="1" operator="equal">
      <formula>"入金"</formula>
    </cfRule>
  </conditionalFormatting>
  <conditionalFormatting sqref="F79">
    <cfRule type="cellIs" dxfId="1375" priority="1424" stopIfTrue="1" operator="equal">
      <formula>"入金"</formula>
    </cfRule>
  </conditionalFormatting>
  <conditionalFormatting sqref="F78">
    <cfRule type="cellIs" dxfId="1374" priority="1238" stopIfTrue="1" operator="equal">
      <formula>"入金"</formula>
    </cfRule>
  </conditionalFormatting>
  <conditionalFormatting sqref="F78">
    <cfRule type="cellIs" dxfId="1373" priority="1237" stopIfTrue="1" operator="equal">
      <formula>"入金"</formula>
    </cfRule>
  </conditionalFormatting>
  <conditionalFormatting sqref="W78">
    <cfRule type="cellIs" dxfId="1372" priority="1236" stopIfTrue="1" operator="equal">
      <formula>"入金"</formula>
    </cfRule>
  </conditionalFormatting>
  <conditionalFormatting sqref="W78">
    <cfRule type="cellIs" dxfId="1371" priority="1234" stopIfTrue="1" operator="equal">
      <formula>"入金"</formula>
    </cfRule>
  </conditionalFormatting>
  <conditionalFormatting sqref="F78">
    <cfRule type="cellIs" dxfId="1370" priority="1233" stopIfTrue="1" operator="equal">
      <formula>"入金"</formula>
    </cfRule>
  </conditionalFormatting>
  <conditionalFormatting sqref="F78">
    <cfRule type="cellIs" dxfId="1369" priority="1232" stopIfTrue="1" operator="equal">
      <formula>"入金"</formula>
    </cfRule>
  </conditionalFormatting>
  <conditionalFormatting sqref="F84">
    <cfRule type="cellIs" dxfId="1368" priority="1410" stopIfTrue="1" operator="equal">
      <formula>"入金"</formula>
    </cfRule>
  </conditionalFormatting>
  <conditionalFormatting sqref="F84">
    <cfRule type="cellIs" dxfId="1367" priority="1409" stopIfTrue="1" operator="equal">
      <formula>"入金"</formula>
    </cfRule>
  </conditionalFormatting>
  <conditionalFormatting sqref="F84">
    <cfRule type="cellIs" dxfId="1366" priority="1408" stopIfTrue="1" operator="equal">
      <formula>"入金"</formula>
    </cfRule>
  </conditionalFormatting>
  <conditionalFormatting sqref="F84">
    <cfRule type="cellIs" dxfId="1365" priority="1407" stopIfTrue="1" operator="equal">
      <formula>"入金"</formula>
    </cfRule>
  </conditionalFormatting>
  <conditionalFormatting sqref="F84">
    <cfRule type="cellIs" dxfId="1364" priority="1406" stopIfTrue="1" operator="equal">
      <formula>"入金"</formula>
    </cfRule>
  </conditionalFormatting>
  <conditionalFormatting sqref="F84">
    <cfRule type="cellIs" dxfId="1363" priority="1405" stopIfTrue="1" operator="equal">
      <formula>"入金"</formula>
    </cfRule>
  </conditionalFormatting>
  <conditionalFormatting sqref="F84">
    <cfRule type="cellIs" dxfId="1362" priority="1404" stopIfTrue="1" operator="equal">
      <formula>"入金"</formula>
    </cfRule>
  </conditionalFormatting>
  <conditionalFormatting sqref="F84">
    <cfRule type="cellIs" dxfId="1361" priority="1403" stopIfTrue="1" operator="equal">
      <formula>"入金"</formula>
    </cfRule>
  </conditionalFormatting>
  <conditionalFormatting sqref="F84">
    <cfRule type="cellIs" dxfId="1360" priority="1370" stopIfTrue="1" operator="equal">
      <formula>"入金"</formula>
    </cfRule>
  </conditionalFormatting>
  <conditionalFormatting sqref="F84">
    <cfRule type="cellIs" dxfId="1359" priority="1402" stopIfTrue="1" operator="equal">
      <formula>"入金"</formula>
    </cfRule>
  </conditionalFormatting>
  <conditionalFormatting sqref="F84">
    <cfRule type="cellIs" dxfId="1358" priority="1401" stopIfTrue="1" operator="equal">
      <formula>"入金"</formula>
    </cfRule>
  </conditionalFormatting>
  <conditionalFormatting sqref="F84">
    <cfRule type="cellIs" dxfId="1357" priority="1400" stopIfTrue="1" operator="equal">
      <formula>"入金"</formula>
    </cfRule>
  </conditionalFormatting>
  <conditionalFormatting sqref="F84">
    <cfRule type="cellIs" dxfId="1356" priority="1399" stopIfTrue="1" operator="equal">
      <formula>"入金"</formula>
    </cfRule>
  </conditionalFormatting>
  <conditionalFormatting sqref="F84">
    <cfRule type="cellIs" dxfId="1355" priority="1398" stopIfTrue="1" operator="equal">
      <formula>"入金"</formula>
    </cfRule>
  </conditionalFormatting>
  <conditionalFormatting sqref="F84">
    <cfRule type="cellIs" dxfId="1354" priority="1397" stopIfTrue="1" operator="equal">
      <formula>"入金"</formula>
    </cfRule>
  </conditionalFormatting>
  <conditionalFormatting sqref="F84">
    <cfRule type="cellIs" dxfId="1353" priority="1396" stopIfTrue="1" operator="equal">
      <formula>"入金"</formula>
    </cfRule>
  </conditionalFormatting>
  <conditionalFormatting sqref="F84">
    <cfRule type="cellIs" dxfId="1352" priority="1395" stopIfTrue="1" operator="equal">
      <formula>"入金"</formula>
    </cfRule>
  </conditionalFormatting>
  <conditionalFormatting sqref="F84">
    <cfRule type="cellIs" dxfId="1351" priority="1394" stopIfTrue="1" operator="equal">
      <formula>"入金"</formula>
    </cfRule>
  </conditionalFormatting>
  <conditionalFormatting sqref="F84">
    <cfRule type="cellIs" dxfId="1350" priority="1393" stopIfTrue="1" operator="equal">
      <formula>"入金"</formula>
    </cfRule>
  </conditionalFormatting>
  <conditionalFormatting sqref="F84">
    <cfRule type="cellIs" dxfId="1349" priority="1392" stopIfTrue="1" operator="equal">
      <formula>"入金"</formula>
    </cfRule>
  </conditionalFormatting>
  <conditionalFormatting sqref="F84">
    <cfRule type="cellIs" dxfId="1348" priority="1391" stopIfTrue="1" operator="equal">
      <formula>"入金"</formula>
    </cfRule>
  </conditionalFormatting>
  <conditionalFormatting sqref="F84">
    <cfRule type="cellIs" dxfId="1347" priority="1390" stopIfTrue="1" operator="equal">
      <formula>"入金"</formula>
    </cfRule>
  </conditionalFormatting>
  <conditionalFormatting sqref="F84">
    <cfRule type="cellIs" dxfId="1346" priority="1389" stopIfTrue="1" operator="equal">
      <formula>"入金"</formula>
    </cfRule>
  </conditionalFormatting>
  <conditionalFormatting sqref="F84">
    <cfRule type="cellIs" dxfId="1345" priority="1388" stopIfTrue="1" operator="equal">
      <formula>"入金"</formula>
    </cfRule>
  </conditionalFormatting>
  <conditionalFormatting sqref="F84">
    <cfRule type="cellIs" dxfId="1344" priority="1387" stopIfTrue="1" operator="equal">
      <formula>"入金"</formula>
    </cfRule>
  </conditionalFormatting>
  <conditionalFormatting sqref="F84">
    <cfRule type="cellIs" dxfId="1343" priority="1386" stopIfTrue="1" operator="equal">
      <formula>"入金"</formula>
    </cfRule>
  </conditionalFormatting>
  <conditionalFormatting sqref="F84">
    <cfRule type="cellIs" dxfId="1342" priority="1385" stopIfTrue="1" operator="equal">
      <formula>"入金"</formula>
    </cfRule>
  </conditionalFormatting>
  <conditionalFormatting sqref="F84">
    <cfRule type="cellIs" dxfId="1341" priority="1384" stopIfTrue="1" operator="equal">
      <formula>"入金"</formula>
    </cfRule>
  </conditionalFormatting>
  <conditionalFormatting sqref="F84">
    <cfRule type="cellIs" dxfId="1340" priority="1383" stopIfTrue="1" operator="equal">
      <formula>"入金"</formula>
    </cfRule>
  </conditionalFormatting>
  <conditionalFormatting sqref="F84">
    <cfRule type="cellIs" dxfId="1339" priority="1382" stopIfTrue="1" operator="equal">
      <formula>"入金"</formula>
    </cfRule>
  </conditionalFormatting>
  <conditionalFormatting sqref="F84">
    <cfRule type="cellIs" dxfId="1338" priority="1381" stopIfTrue="1" operator="equal">
      <formula>"入金"</formula>
    </cfRule>
  </conditionalFormatting>
  <conditionalFormatting sqref="F84">
    <cfRule type="cellIs" dxfId="1337" priority="1380" stopIfTrue="1" operator="equal">
      <formula>"入金"</formula>
    </cfRule>
  </conditionalFormatting>
  <conditionalFormatting sqref="F84">
    <cfRule type="cellIs" dxfId="1336" priority="1379" stopIfTrue="1" operator="equal">
      <formula>"入金"</formula>
    </cfRule>
  </conditionalFormatting>
  <conditionalFormatting sqref="F84">
    <cfRule type="cellIs" dxfId="1335" priority="1378" stopIfTrue="1" operator="equal">
      <formula>"入金"</formula>
    </cfRule>
  </conditionalFormatting>
  <conditionalFormatting sqref="F84">
    <cfRule type="cellIs" dxfId="1334" priority="1377" stopIfTrue="1" operator="equal">
      <formula>"入金"</formula>
    </cfRule>
  </conditionalFormatting>
  <conditionalFormatting sqref="F84">
    <cfRule type="cellIs" dxfId="1333" priority="1376" stopIfTrue="1" operator="equal">
      <formula>"入金"</formula>
    </cfRule>
  </conditionalFormatting>
  <conditionalFormatting sqref="F84">
    <cfRule type="cellIs" dxfId="1332" priority="1375" stopIfTrue="1" operator="equal">
      <formula>"入金"</formula>
    </cfRule>
  </conditionalFormatting>
  <conditionalFormatting sqref="F84">
    <cfRule type="cellIs" dxfId="1331" priority="1374" stopIfTrue="1" operator="equal">
      <formula>"入金"</formula>
    </cfRule>
  </conditionalFormatting>
  <conditionalFormatting sqref="F84">
    <cfRule type="cellIs" dxfId="1330" priority="1373" stopIfTrue="1" operator="equal">
      <formula>"入金"</formula>
    </cfRule>
  </conditionalFormatting>
  <conditionalFormatting sqref="F84">
    <cfRule type="cellIs" dxfId="1329" priority="1372" stopIfTrue="1" operator="equal">
      <formula>"入金"</formula>
    </cfRule>
  </conditionalFormatting>
  <conditionalFormatting sqref="F84">
    <cfRule type="cellIs" dxfId="1328" priority="1371" stopIfTrue="1" operator="equal">
      <formula>"入金"</formula>
    </cfRule>
  </conditionalFormatting>
  <conditionalFormatting sqref="F84">
    <cfRule type="cellIs" dxfId="1327" priority="1369" stopIfTrue="1" operator="equal">
      <formula>"入金"</formula>
    </cfRule>
  </conditionalFormatting>
  <conditionalFormatting sqref="F84">
    <cfRule type="cellIs" dxfId="1326" priority="1368" stopIfTrue="1" operator="equal">
      <formula>"入金"</formula>
    </cfRule>
  </conditionalFormatting>
  <conditionalFormatting sqref="F84">
    <cfRule type="cellIs" dxfId="1325" priority="1367" stopIfTrue="1" operator="equal">
      <formula>"入金"</formula>
    </cfRule>
  </conditionalFormatting>
  <conditionalFormatting sqref="F84">
    <cfRule type="cellIs" dxfId="1324" priority="1366" stopIfTrue="1" operator="equal">
      <formula>"入金"</formula>
    </cfRule>
  </conditionalFormatting>
  <conditionalFormatting sqref="F84">
    <cfRule type="cellIs" dxfId="1323" priority="1365" stopIfTrue="1" operator="equal">
      <formula>"入金"</formula>
    </cfRule>
  </conditionalFormatting>
  <conditionalFormatting sqref="F84">
    <cfRule type="cellIs" dxfId="1322" priority="1364" stopIfTrue="1" operator="equal">
      <formula>"入金"</formula>
    </cfRule>
  </conditionalFormatting>
  <conditionalFormatting sqref="F84">
    <cfRule type="cellIs" dxfId="1321" priority="1363" stopIfTrue="1" operator="equal">
      <formula>"入金"</formula>
    </cfRule>
  </conditionalFormatting>
  <conditionalFormatting sqref="F84">
    <cfRule type="cellIs" dxfId="1320" priority="1362" stopIfTrue="1" operator="equal">
      <formula>"入金"</formula>
    </cfRule>
  </conditionalFormatting>
  <conditionalFormatting sqref="F84">
    <cfRule type="cellIs" dxfId="1319" priority="1361" stopIfTrue="1" operator="equal">
      <formula>"入金"</formula>
    </cfRule>
  </conditionalFormatting>
  <conditionalFormatting sqref="F84">
    <cfRule type="cellIs" dxfId="1318" priority="1360" stopIfTrue="1" operator="equal">
      <formula>"入金"</formula>
    </cfRule>
  </conditionalFormatting>
  <conditionalFormatting sqref="F84">
    <cfRule type="cellIs" dxfId="1317" priority="1359" stopIfTrue="1" operator="equal">
      <formula>"入金"</formula>
    </cfRule>
  </conditionalFormatting>
  <conditionalFormatting sqref="F82">
    <cfRule type="cellIs" dxfId="1316" priority="1008" stopIfTrue="1" operator="equal">
      <formula>"入金"</formula>
    </cfRule>
  </conditionalFormatting>
  <conditionalFormatting sqref="F82">
    <cfRule type="cellIs" dxfId="1315" priority="1022" stopIfTrue="1" operator="equal">
      <formula>"入金"</formula>
    </cfRule>
  </conditionalFormatting>
  <conditionalFormatting sqref="F82">
    <cfRule type="cellIs" dxfId="1314" priority="1020" stopIfTrue="1" operator="equal">
      <formula>"入金"</formula>
    </cfRule>
  </conditionalFormatting>
  <conditionalFormatting sqref="F82">
    <cfRule type="cellIs" dxfId="1313" priority="1021" stopIfTrue="1" operator="equal">
      <formula>"入金"</formula>
    </cfRule>
  </conditionalFormatting>
  <conditionalFormatting sqref="F82">
    <cfRule type="cellIs" dxfId="1312" priority="1019" stopIfTrue="1" operator="equal">
      <formula>"入金"</formula>
    </cfRule>
  </conditionalFormatting>
  <conditionalFormatting sqref="F82">
    <cfRule type="cellIs" dxfId="1311" priority="1018" stopIfTrue="1" operator="equal">
      <formula>"入金"</formula>
    </cfRule>
  </conditionalFormatting>
  <conditionalFormatting sqref="F82">
    <cfRule type="cellIs" dxfId="1310" priority="1016" stopIfTrue="1" operator="equal">
      <formula>"入金"</formula>
    </cfRule>
  </conditionalFormatting>
  <conditionalFormatting sqref="F82">
    <cfRule type="cellIs" dxfId="1309" priority="1017" stopIfTrue="1" operator="equal">
      <formula>"入金"</formula>
    </cfRule>
  </conditionalFormatting>
  <conditionalFormatting sqref="F82">
    <cfRule type="cellIs" dxfId="1308" priority="1015" stopIfTrue="1" operator="equal">
      <formula>"入金"</formula>
    </cfRule>
  </conditionalFormatting>
  <conditionalFormatting sqref="F82">
    <cfRule type="cellIs" dxfId="1307" priority="1014" stopIfTrue="1" operator="equal">
      <formula>"入金"</formula>
    </cfRule>
  </conditionalFormatting>
  <conditionalFormatting sqref="F82">
    <cfRule type="cellIs" dxfId="1306" priority="1013" stopIfTrue="1" operator="equal">
      <formula>"入金"</formula>
    </cfRule>
  </conditionalFormatting>
  <conditionalFormatting sqref="F82">
    <cfRule type="cellIs" dxfId="1305" priority="1012" stopIfTrue="1" operator="equal">
      <formula>"入金"</formula>
    </cfRule>
  </conditionalFormatting>
  <conditionalFormatting sqref="F82">
    <cfRule type="cellIs" dxfId="1304" priority="1011" stopIfTrue="1" operator="equal">
      <formula>"入金"</formula>
    </cfRule>
  </conditionalFormatting>
  <conditionalFormatting sqref="F82">
    <cfRule type="cellIs" dxfId="1303" priority="1010" stopIfTrue="1" operator="equal">
      <formula>"入金"</formula>
    </cfRule>
  </conditionalFormatting>
  <conditionalFormatting sqref="F82">
    <cfRule type="cellIs" dxfId="1302" priority="1009" stopIfTrue="1" operator="equal">
      <formula>"入金"</formula>
    </cfRule>
  </conditionalFormatting>
  <conditionalFormatting sqref="F81">
    <cfRule type="cellIs" dxfId="1301" priority="1023" stopIfTrue="1" operator="equal">
      <formula>"入金"</formula>
    </cfRule>
  </conditionalFormatting>
  <conditionalFormatting sqref="F81">
    <cfRule type="cellIs" dxfId="1300" priority="1037" stopIfTrue="1" operator="equal">
      <formula>"入金"</formula>
    </cfRule>
  </conditionalFormatting>
  <conditionalFormatting sqref="F81">
    <cfRule type="cellIs" dxfId="1299" priority="1035" stopIfTrue="1" operator="equal">
      <formula>"入金"</formula>
    </cfRule>
  </conditionalFormatting>
  <conditionalFormatting sqref="F81">
    <cfRule type="cellIs" dxfId="1298" priority="1036" stopIfTrue="1" operator="equal">
      <formula>"入金"</formula>
    </cfRule>
  </conditionalFormatting>
  <conditionalFormatting sqref="F81">
    <cfRule type="cellIs" dxfId="1297" priority="1034" stopIfTrue="1" operator="equal">
      <formula>"入金"</formula>
    </cfRule>
  </conditionalFormatting>
  <conditionalFormatting sqref="F81">
    <cfRule type="cellIs" dxfId="1296" priority="1033" stopIfTrue="1" operator="equal">
      <formula>"入金"</formula>
    </cfRule>
  </conditionalFormatting>
  <conditionalFormatting sqref="F81">
    <cfRule type="cellIs" dxfId="1295" priority="1031" stopIfTrue="1" operator="equal">
      <formula>"入金"</formula>
    </cfRule>
  </conditionalFormatting>
  <conditionalFormatting sqref="F81">
    <cfRule type="cellIs" dxfId="1294" priority="1032" stopIfTrue="1" operator="equal">
      <formula>"入金"</formula>
    </cfRule>
  </conditionalFormatting>
  <conditionalFormatting sqref="F81">
    <cfRule type="cellIs" dxfId="1293" priority="1030" stopIfTrue="1" operator="equal">
      <formula>"入金"</formula>
    </cfRule>
  </conditionalFormatting>
  <conditionalFormatting sqref="F81">
    <cfRule type="cellIs" dxfId="1292" priority="1029" stopIfTrue="1" operator="equal">
      <formula>"入金"</formula>
    </cfRule>
  </conditionalFormatting>
  <conditionalFormatting sqref="F81">
    <cfRule type="cellIs" dxfId="1291" priority="1028" stopIfTrue="1" operator="equal">
      <formula>"入金"</formula>
    </cfRule>
  </conditionalFormatting>
  <conditionalFormatting sqref="F81">
    <cfRule type="cellIs" dxfId="1290" priority="1027" stopIfTrue="1" operator="equal">
      <formula>"入金"</formula>
    </cfRule>
  </conditionalFormatting>
  <conditionalFormatting sqref="F81">
    <cfRule type="cellIs" dxfId="1289" priority="1026" stopIfTrue="1" operator="equal">
      <formula>"入金"</formula>
    </cfRule>
  </conditionalFormatting>
  <conditionalFormatting sqref="F81">
    <cfRule type="cellIs" dxfId="1288" priority="1025" stopIfTrue="1" operator="equal">
      <formula>"入金"</formula>
    </cfRule>
  </conditionalFormatting>
  <conditionalFormatting sqref="F81">
    <cfRule type="cellIs" dxfId="1287" priority="1024" stopIfTrue="1" operator="equal">
      <formula>"入金"</formula>
    </cfRule>
  </conditionalFormatting>
  <conditionalFormatting sqref="F80">
    <cfRule type="cellIs" dxfId="1286" priority="1038" stopIfTrue="1" operator="equal">
      <formula>"入金"</formula>
    </cfRule>
  </conditionalFormatting>
  <conditionalFormatting sqref="F80">
    <cfRule type="cellIs" dxfId="1285" priority="1052" stopIfTrue="1" operator="equal">
      <formula>"入金"</formula>
    </cfRule>
  </conditionalFormatting>
  <conditionalFormatting sqref="F80">
    <cfRule type="cellIs" dxfId="1284" priority="1050" stopIfTrue="1" operator="equal">
      <formula>"入金"</formula>
    </cfRule>
  </conditionalFormatting>
  <conditionalFormatting sqref="F80">
    <cfRule type="cellIs" dxfId="1283" priority="1051" stopIfTrue="1" operator="equal">
      <formula>"入金"</formula>
    </cfRule>
  </conditionalFormatting>
  <conditionalFormatting sqref="F80">
    <cfRule type="cellIs" dxfId="1282" priority="1049" stopIfTrue="1" operator="equal">
      <formula>"入金"</formula>
    </cfRule>
  </conditionalFormatting>
  <conditionalFormatting sqref="F80">
    <cfRule type="cellIs" dxfId="1281" priority="1048" stopIfTrue="1" operator="equal">
      <formula>"入金"</formula>
    </cfRule>
  </conditionalFormatting>
  <conditionalFormatting sqref="F80">
    <cfRule type="cellIs" dxfId="1280" priority="1046" stopIfTrue="1" operator="equal">
      <formula>"入金"</formula>
    </cfRule>
  </conditionalFormatting>
  <conditionalFormatting sqref="F80">
    <cfRule type="cellIs" dxfId="1279" priority="1047" stopIfTrue="1" operator="equal">
      <formula>"入金"</formula>
    </cfRule>
  </conditionalFormatting>
  <conditionalFormatting sqref="F80">
    <cfRule type="cellIs" dxfId="1278" priority="1045" stopIfTrue="1" operator="equal">
      <formula>"入金"</formula>
    </cfRule>
  </conditionalFormatting>
  <conditionalFormatting sqref="F80">
    <cfRule type="cellIs" dxfId="1277" priority="1044" stopIfTrue="1" operator="equal">
      <formula>"入金"</formula>
    </cfRule>
  </conditionalFormatting>
  <conditionalFormatting sqref="F80">
    <cfRule type="cellIs" dxfId="1276" priority="1043" stopIfTrue="1" operator="equal">
      <formula>"入金"</formula>
    </cfRule>
  </conditionalFormatting>
  <conditionalFormatting sqref="F80">
    <cfRule type="cellIs" dxfId="1275" priority="1042" stopIfTrue="1" operator="equal">
      <formula>"入金"</formula>
    </cfRule>
  </conditionalFormatting>
  <conditionalFormatting sqref="F80">
    <cfRule type="cellIs" dxfId="1274" priority="1041" stopIfTrue="1" operator="equal">
      <formula>"入金"</formula>
    </cfRule>
  </conditionalFormatting>
  <conditionalFormatting sqref="F80">
    <cfRule type="cellIs" dxfId="1273" priority="1040" stopIfTrue="1" operator="equal">
      <formula>"入金"</formula>
    </cfRule>
  </conditionalFormatting>
  <conditionalFormatting sqref="F80">
    <cfRule type="cellIs" dxfId="1272" priority="1039" stopIfTrue="1" operator="equal">
      <formula>"入金"</formula>
    </cfRule>
  </conditionalFormatting>
  <conditionalFormatting sqref="F83">
    <cfRule type="cellIs" dxfId="1271" priority="988" stopIfTrue="1" operator="equal">
      <formula>"入金"</formula>
    </cfRule>
  </conditionalFormatting>
  <conditionalFormatting sqref="F83">
    <cfRule type="cellIs" dxfId="1270" priority="1002" stopIfTrue="1" operator="equal">
      <formula>"入金"</formula>
    </cfRule>
  </conditionalFormatting>
  <conditionalFormatting sqref="F83">
    <cfRule type="cellIs" dxfId="1269" priority="1000" stopIfTrue="1" operator="equal">
      <formula>"入金"</formula>
    </cfRule>
  </conditionalFormatting>
  <conditionalFormatting sqref="F83">
    <cfRule type="cellIs" dxfId="1268" priority="1001" stopIfTrue="1" operator="equal">
      <formula>"入金"</formula>
    </cfRule>
  </conditionalFormatting>
  <conditionalFormatting sqref="F83">
    <cfRule type="cellIs" dxfId="1267" priority="999" stopIfTrue="1" operator="equal">
      <formula>"入金"</formula>
    </cfRule>
  </conditionalFormatting>
  <conditionalFormatting sqref="F83">
    <cfRule type="cellIs" dxfId="1266" priority="998" stopIfTrue="1" operator="equal">
      <formula>"入金"</formula>
    </cfRule>
  </conditionalFormatting>
  <conditionalFormatting sqref="F83">
    <cfRule type="cellIs" dxfId="1265" priority="996" stopIfTrue="1" operator="equal">
      <formula>"入金"</formula>
    </cfRule>
  </conditionalFormatting>
  <conditionalFormatting sqref="F83">
    <cfRule type="cellIs" dxfId="1264" priority="997" stopIfTrue="1" operator="equal">
      <formula>"入金"</formula>
    </cfRule>
  </conditionalFormatting>
  <conditionalFormatting sqref="F83">
    <cfRule type="cellIs" dxfId="1263" priority="995" stopIfTrue="1" operator="equal">
      <formula>"入金"</formula>
    </cfRule>
  </conditionalFormatting>
  <conditionalFormatting sqref="F83">
    <cfRule type="cellIs" dxfId="1262" priority="994" stopIfTrue="1" operator="equal">
      <formula>"入金"</formula>
    </cfRule>
  </conditionalFormatting>
  <conditionalFormatting sqref="F83">
    <cfRule type="cellIs" dxfId="1261" priority="993" stopIfTrue="1" operator="equal">
      <formula>"入金"</formula>
    </cfRule>
  </conditionalFormatting>
  <conditionalFormatting sqref="F83">
    <cfRule type="cellIs" dxfId="1260" priority="992" stopIfTrue="1" operator="equal">
      <formula>"入金"</formula>
    </cfRule>
  </conditionalFormatting>
  <conditionalFormatting sqref="F83">
    <cfRule type="cellIs" dxfId="1259" priority="991" stopIfTrue="1" operator="equal">
      <formula>"入金"</formula>
    </cfRule>
  </conditionalFormatting>
  <conditionalFormatting sqref="F83">
    <cfRule type="cellIs" dxfId="1258" priority="990" stopIfTrue="1" operator="equal">
      <formula>"入金"</formula>
    </cfRule>
  </conditionalFormatting>
  <conditionalFormatting sqref="F83">
    <cfRule type="cellIs" dxfId="1257" priority="989" stopIfTrue="1" operator="equal">
      <formula>"入金"</formula>
    </cfRule>
  </conditionalFormatting>
  <conditionalFormatting sqref="F88">
    <cfRule type="cellIs" dxfId="1256" priority="1294" stopIfTrue="1" operator="equal">
      <formula>"入金"</formula>
    </cfRule>
  </conditionalFormatting>
  <conditionalFormatting sqref="F88">
    <cfRule type="cellIs" dxfId="1255" priority="1293" stopIfTrue="1" operator="equal">
      <formula>"入金"</formula>
    </cfRule>
  </conditionalFormatting>
  <conditionalFormatting sqref="F88">
    <cfRule type="cellIs" dxfId="1254" priority="1292" stopIfTrue="1" operator="equal">
      <formula>"入金"</formula>
    </cfRule>
  </conditionalFormatting>
  <conditionalFormatting sqref="F88">
    <cfRule type="cellIs" dxfId="1253" priority="1291" stopIfTrue="1" operator="equal">
      <formula>"入金"</formula>
    </cfRule>
  </conditionalFormatting>
  <conditionalFormatting sqref="F88">
    <cfRule type="cellIs" dxfId="1252" priority="1290" stopIfTrue="1" operator="equal">
      <formula>"入金"</formula>
    </cfRule>
  </conditionalFormatting>
  <conditionalFormatting sqref="F88">
    <cfRule type="cellIs" dxfId="1251" priority="1289" stopIfTrue="1" operator="equal">
      <formula>"入金"</formula>
    </cfRule>
  </conditionalFormatting>
  <conditionalFormatting sqref="F88">
    <cfRule type="cellIs" dxfId="1250" priority="1288" stopIfTrue="1" operator="equal">
      <formula>"入金"</formula>
    </cfRule>
  </conditionalFormatting>
  <conditionalFormatting sqref="F88">
    <cfRule type="cellIs" dxfId="1249" priority="1287" stopIfTrue="1" operator="equal">
      <formula>"入金"</formula>
    </cfRule>
  </conditionalFormatting>
  <conditionalFormatting sqref="F88">
    <cfRule type="cellIs" dxfId="1248" priority="1254" stopIfTrue="1" operator="equal">
      <formula>"入金"</formula>
    </cfRule>
  </conditionalFormatting>
  <conditionalFormatting sqref="F88">
    <cfRule type="cellIs" dxfId="1247" priority="1286" stopIfTrue="1" operator="equal">
      <formula>"入金"</formula>
    </cfRule>
  </conditionalFormatting>
  <conditionalFormatting sqref="F88">
    <cfRule type="cellIs" dxfId="1246" priority="1285" stopIfTrue="1" operator="equal">
      <formula>"入金"</formula>
    </cfRule>
  </conditionalFormatting>
  <conditionalFormatting sqref="F88">
    <cfRule type="cellIs" dxfId="1245" priority="1284" stopIfTrue="1" operator="equal">
      <formula>"入金"</formula>
    </cfRule>
  </conditionalFormatting>
  <conditionalFormatting sqref="F88">
    <cfRule type="cellIs" dxfId="1244" priority="1283" stopIfTrue="1" operator="equal">
      <formula>"入金"</formula>
    </cfRule>
  </conditionalFormatting>
  <conditionalFormatting sqref="F88">
    <cfRule type="cellIs" dxfId="1243" priority="1282" stopIfTrue="1" operator="equal">
      <formula>"入金"</formula>
    </cfRule>
  </conditionalFormatting>
  <conditionalFormatting sqref="F88">
    <cfRule type="cellIs" dxfId="1242" priority="1281" stopIfTrue="1" operator="equal">
      <formula>"入金"</formula>
    </cfRule>
  </conditionalFormatting>
  <conditionalFormatting sqref="F88">
    <cfRule type="cellIs" dxfId="1241" priority="1280" stopIfTrue="1" operator="equal">
      <formula>"入金"</formula>
    </cfRule>
  </conditionalFormatting>
  <conditionalFormatting sqref="F88">
    <cfRule type="cellIs" dxfId="1240" priority="1279" stopIfTrue="1" operator="equal">
      <formula>"入金"</formula>
    </cfRule>
  </conditionalFormatting>
  <conditionalFormatting sqref="F88">
    <cfRule type="cellIs" dxfId="1239" priority="1278" stopIfTrue="1" operator="equal">
      <formula>"入金"</formula>
    </cfRule>
  </conditionalFormatting>
  <conditionalFormatting sqref="F88">
    <cfRule type="cellIs" dxfId="1238" priority="1277" stopIfTrue="1" operator="equal">
      <formula>"入金"</formula>
    </cfRule>
  </conditionalFormatting>
  <conditionalFormatting sqref="F88">
    <cfRule type="cellIs" dxfId="1237" priority="1276" stopIfTrue="1" operator="equal">
      <formula>"入金"</formula>
    </cfRule>
  </conditionalFormatting>
  <conditionalFormatting sqref="F88">
    <cfRule type="cellIs" dxfId="1236" priority="1275" stopIfTrue="1" operator="equal">
      <formula>"入金"</formula>
    </cfRule>
  </conditionalFormatting>
  <conditionalFormatting sqref="F88">
    <cfRule type="cellIs" dxfId="1235" priority="1274" stopIfTrue="1" operator="equal">
      <formula>"入金"</formula>
    </cfRule>
  </conditionalFormatting>
  <conditionalFormatting sqref="F88">
    <cfRule type="cellIs" dxfId="1234" priority="1273" stopIfTrue="1" operator="equal">
      <formula>"入金"</formula>
    </cfRule>
  </conditionalFormatting>
  <conditionalFormatting sqref="F88">
    <cfRule type="cellIs" dxfId="1233" priority="1272" stopIfTrue="1" operator="equal">
      <formula>"入金"</formula>
    </cfRule>
  </conditionalFormatting>
  <conditionalFormatting sqref="F88">
    <cfRule type="cellIs" dxfId="1232" priority="1271" stopIfTrue="1" operator="equal">
      <formula>"入金"</formula>
    </cfRule>
  </conditionalFormatting>
  <conditionalFormatting sqref="F88">
    <cfRule type="cellIs" dxfId="1231" priority="1270" stopIfTrue="1" operator="equal">
      <formula>"入金"</formula>
    </cfRule>
  </conditionalFormatting>
  <conditionalFormatting sqref="F88">
    <cfRule type="cellIs" dxfId="1230" priority="1269" stopIfTrue="1" operator="equal">
      <formula>"入金"</formula>
    </cfRule>
  </conditionalFormatting>
  <conditionalFormatting sqref="F88">
    <cfRule type="cellIs" dxfId="1229" priority="1268" stopIfTrue="1" operator="equal">
      <formula>"入金"</formula>
    </cfRule>
  </conditionalFormatting>
  <conditionalFormatting sqref="F88">
    <cfRule type="cellIs" dxfId="1228" priority="1267" stopIfTrue="1" operator="equal">
      <formula>"入金"</formula>
    </cfRule>
  </conditionalFormatting>
  <conditionalFormatting sqref="F88">
    <cfRule type="cellIs" dxfId="1227" priority="1266" stopIfTrue="1" operator="equal">
      <formula>"入金"</formula>
    </cfRule>
  </conditionalFormatting>
  <conditionalFormatting sqref="F88">
    <cfRule type="cellIs" dxfId="1226" priority="1265" stopIfTrue="1" operator="equal">
      <formula>"入金"</formula>
    </cfRule>
  </conditionalFormatting>
  <conditionalFormatting sqref="F88">
    <cfRule type="cellIs" dxfId="1225" priority="1264" stopIfTrue="1" operator="equal">
      <formula>"入金"</formula>
    </cfRule>
  </conditionalFormatting>
  <conditionalFormatting sqref="F88">
    <cfRule type="cellIs" dxfId="1224" priority="1263" stopIfTrue="1" operator="equal">
      <formula>"入金"</formula>
    </cfRule>
  </conditionalFormatting>
  <conditionalFormatting sqref="F88">
    <cfRule type="cellIs" dxfId="1223" priority="1262" stopIfTrue="1" operator="equal">
      <formula>"入金"</formula>
    </cfRule>
  </conditionalFormatting>
  <conditionalFormatting sqref="F88">
    <cfRule type="cellIs" dxfId="1222" priority="1261" stopIfTrue="1" operator="equal">
      <formula>"入金"</formula>
    </cfRule>
  </conditionalFormatting>
  <conditionalFormatting sqref="F88">
    <cfRule type="cellIs" dxfId="1221" priority="1260" stopIfTrue="1" operator="equal">
      <formula>"入金"</formula>
    </cfRule>
  </conditionalFormatting>
  <conditionalFormatting sqref="F88">
    <cfRule type="cellIs" dxfId="1220" priority="1259" stopIfTrue="1" operator="equal">
      <formula>"入金"</formula>
    </cfRule>
  </conditionalFormatting>
  <conditionalFormatting sqref="F88">
    <cfRule type="cellIs" dxfId="1219" priority="1258" stopIfTrue="1" operator="equal">
      <formula>"入金"</formula>
    </cfRule>
  </conditionalFormatting>
  <conditionalFormatting sqref="F88">
    <cfRule type="cellIs" dxfId="1218" priority="1257" stopIfTrue="1" operator="equal">
      <formula>"入金"</formula>
    </cfRule>
  </conditionalFormatting>
  <conditionalFormatting sqref="F88">
    <cfRule type="cellIs" dxfId="1217" priority="1256" stopIfTrue="1" operator="equal">
      <formula>"入金"</formula>
    </cfRule>
  </conditionalFormatting>
  <conditionalFormatting sqref="F88">
    <cfRule type="cellIs" dxfId="1216" priority="1255" stopIfTrue="1" operator="equal">
      <formula>"入金"</formula>
    </cfRule>
  </conditionalFormatting>
  <conditionalFormatting sqref="F88">
    <cfRule type="cellIs" dxfId="1215" priority="1253" stopIfTrue="1" operator="equal">
      <formula>"入金"</formula>
    </cfRule>
  </conditionalFormatting>
  <conditionalFormatting sqref="F88">
    <cfRule type="cellIs" dxfId="1214" priority="1252" stopIfTrue="1" operator="equal">
      <formula>"入金"</formula>
    </cfRule>
  </conditionalFormatting>
  <conditionalFormatting sqref="F88">
    <cfRule type="cellIs" dxfId="1213" priority="1251" stopIfTrue="1" operator="equal">
      <formula>"入金"</formula>
    </cfRule>
  </conditionalFormatting>
  <conditionalFormatting sqref="F88">
    <cfRule type="cellIs" dxfId="1212" priority="1250" stopIfTrue="1" operator="equal">
      <formula>"入金"</formula>
    </cfRule>
  </conditionalFormatting>
  <conditionalFormatting sqref="F88">
    <cfRule type="cellIs" dxfId="1211" priority="1249" stopIfTrue="1" operator="equal">
      <formula>"入金"</formula>
    </cfRule>
  </conditionalFormatting>
  <conditionalFormatting sqref="F88">
    <cfRule type="cellIs" dxfId="1210" priority="1248" stopIfTrue="1" operator="equal">
      <formula>"入金"</formula>
    </cfRule>
  </conditionalFormatting>
  <conditionalFormatting sqref="F88">
    <cfRule type="cellIs" dxfId="1209" priority="1247" stopIfTrue="1" operator="equal">
      <formula>"入金"</formula>
    </cfRule>
  </conditionalFormatting>
  <conditionalFormatting sqref="F88">
    <cfRule type="cellIs" dxfId="1208" priority="1246" stopIfTrue="1" operator="equal">
      <formula>"入金"</formula>
    </cfRule>
  </conditionalFormatting>
  <conditionalFormatting sqref="F88">
    <cfRule type="cellIs" dxfId="1207" priority="1245" stopIfTrue="1" operator="equal">
      <formula>"入金"</formula>
    </cfRule>
  </conditionalFormatting>
  <conditionalFormatting sqref="F88">
    <cfRule type="cellIs" dxfId="1206" priority="1244" stopIfTrue="1" operator="equal">
      <formula>"入金"</formula>
    </cfRule>
  </conditionalFormatting>
  <conditionalFormatting sqref="F88">
    <cfRule type="cellIs" dxfId="1205" priority="1243" stopIfTrue="1" operator="equal">
      <formula>"入金"</formula>
    </cfRule>
  </conditionalFormatting>
  <conditionalFormatting sqref="F87">
    <cfRule type="cellIs" dxfId="1204" priority="1347" stopIfTrue="1" operator="equal">
      <formula>"入金"</formula>
    </cfRule>
  </conditionalFormatting>
  <conditionalFormatting sqref="F87">
    <cfRule type="cellIs" dxfId="1203" priority="1346" stopIfTrue="1" operator="equal">
      <formula>"入金"</formula>
    </cfRule>
  </conditionalFormatting>
  <conditionalFormatting sqref="F87">
    <cfRule type="cellIs" dxfId="1202" priority="1345" stopIfTrue="1" operator="equal">
      <formula>"入金"</formula>
    </cfRule>
  </conditionalFormatting>
  <conditionalFormatting sqref="F87">
    <cfRule type="cellIs" dxfId="1201" priority="1344" stopIfTrue="1" operator="equal">
      <formula>"入金"</formula>
    </cfRule>
  </conditionalFormatting>
  <conditionalFormatting sqref="F87">
    <cfRule type="cellIs" dxfId="1200" priority="1343" stopIfTrue="1" operator="equal">
      <formula>"入金"</formula>
    </cfRule>
  </conditionalFormatting>
  <conditionalFormatting sqref="F87">
    <cfRule type="cellIs" dxfId="1199" priority="1342" stopIfTrue="1" operator="equal">
      <formula>"入金"</formula>
    </cfRule>
  </conditionalFormatting>
  <conditionalFormatting sqref="F87">
    <cfRule type="cellIs" dxfId="1198" priority="1341" stopIfTrue="1" operator="equal">
      <formula>"入金"</formula>
    </cfRule>
  </conditionalFormatting>
  <conditionalFormatting sqref="F87">
    <cfRule type="cellIs" dxfId="1197" priority="1340" stopIfTrue="1" operator="equal">
      <formula>"入金"</formula>
    </cfRule>
  </conditionalFormatting>
  <conditionalFormatting sqref="F87">
    <cfRule type="cellIs" dxfId="1196" priority="1307" stopIfTrue="1" operator="equal">
      <formula>"入金"</formula>
    </cfRule>
  </conditionalFormatting>
  <conditionalFormatting sqref="F87">
    <cfRule type="cellIs" dxfId="1195" priority="1339" stopIfTrue="1" operator="equal">
      <formula>"入金"</formula>
    </cfRule>
  </conditionalFormatting>
  <conditionalFormatting sqref="F87">
    <cfRule type="cellIs" dxfId="1194" priority="1338" stopIfTrue="1" operator="equal">
      <formula>"入金"</formula>
    </cfRule>
  </conditionalFormatting>
  <conditionalFormatting sqref="F87">
    <cfRule type="cellIs" dxfId="1193" priority="1337" stopIfTrue="1" operator="equal">
      <formula>"入金"</formula>
    </cfRule>
  </conditionalFormatting>
  <conditionalFormatting sqref="F87">
    <cfRule type="cellIs" dxfId="1192" priority="1336" stopIfTrue="1" operator="equal">
      <formula>"入金"</formula>
    </cfRule>
  </conditionalFormatting>
  <conditionalFormatting sqref="F87">
    <cfRule type="cellIs" dxfId="1191" priority="1335" stopIfTrue="1" operator="equal">
      <formula>"入金"</formula>
    </cfRule>
  </conditionalFormatting>
  <conditionalFormatting sqref="F87">
    <cfRule type="cellIs" dxfId="1190" priority="1334" stopIfTrue="1" operator="equal">
      <formula>"入金"</formula>
    </cfRule>
  </conditionalFormatting>
  <conditionalFormatting sqref="F87">
    <cfRule type="cellIs" dxfId="1189" priority="1333" stopIfTrue="1" operator="equal">
      <formula>"入金"</formula>
    </cfRule>
  </conditionalFormatting>
  <conditionalFormatting sqref="F87">
    <cfRule type="cellIs" dxfId="1188" priority="1332" stopIfTrue="1" operator="equal">
      <formula>"入金"</formula>
    </cfRule>
  </conditionalFormatting>
  <conditionalFormatting sqref="F87">
    <cfRule type="cellIs" dxfId="1187" priority="1331" stopIfTrue="1" operator="equal">
      <formula>"入金"</formula>
    </cfRule>
  </conditionalFormatting>
  <conditionalFormatting sqref="F87">
    <cfRule type="cellIs" dxfId="1186" priority="1330" stopIfTrue="1" operator="equal">
      <formula>"入金"</formula>
    </cfRule>
  </conditionalFormatting>
  <conditionalFormatting sqref="F87">
    <cfRule type="cellIs" dxfId="1185" priority="1329" stopIfTrue="1" operator="equal">
      <formula>"入金"</formula>
    </cfRule>
  </conditionalFormatting>
  <conditionalFormatting sqref="F87">
    <cfRule type="cellIs" dxfId="1184" priority="1328" stopIfTrue="1" operator="equal">
      <formula>"入金"</formula>
    </cfRule>
  </conditionalFormatting>
  <conditionalFormatting sqref="F87">
    <cfRule type="cellIs" dxfId="1183" priority="1327" stopIfTrue="1" operator="equal">
      <formula>"入金"</formula>
    </cfRule>
  </conditionalFormatting>
  <conditionalFormatting sqref="F87">
    <cfRule type="cellIs" dxfId="1182" priority="1326" stopIfTrue="1" operator="equal">
      <formula>"入金"</formula>
    </cfRule>
  </conditionalFormatting>
  <conditionalFormatting sqref="F87">
    <cfRule type="cellIs" dxfId="1181" priority="1325" stopIfTrue="1" operator="equal">
      <formula>"入金"</formula>
    </cfRule>
  </conditionalFormatting>
  <conditionalFormatting sqref="F87">
    <cfRule type="cellIs" dxfId="1180" priority="1324" stopIfTrue="1" operator="equal">
      <formula>"入金"</formula>
    </cfRule>
  </conditionalFormatting>
  <conditionalFormatting sqref="F87">
    <cfRule type="cellIs" dxfId="1179" priority="1323" stopIfTrue="1" operator="equal">
      <formula>"入金"</formula>
    </cfRule>
  </conditionalFormatting>
  <conditionalFormatting sqref="F87">
    <cfRule type="cellIs" dxfId="1178" priority="1322" stopIfTrue="1" operator="equal">
      <formula>"入金"</formula>
    </cfRule>
  </conditionalFormatting>
  <conditionalFormatting sqref="F87">
    <cfRule type="cellIs" dxfId="1177" priority="1321" stopIfTrue="1" operator="equal">
      <formula>"入金"</formula>
    </cfRule>
  </conditionalFormatting>
  <conditionalFormatting sqref="F87">
    <cfRule type="cellIs" dxfId="1176" priority="1320" stopIfTrue="1" operator="equal">
      <formula>"入金"</formula>
    </cfRule>
  </conditionalFormatting>
  <conditionalFormatting sqref="F87">
    <cfRule type="cellIs" dxfId="1175" priority="1319" stopIfTrue="1" operator="equal">
      <formula>"入金"</formula>
    </cfRule>
  </conditionalFormatting>
  <conditionalFormatting sqref="F87">
    <cfRule type="cellIs" dxfId="1174" priority="1318" stopIfTrue="1" operator="equal">
      <formula>"入金"</formula>
    </cfRule>
  </conditionalFormatting>
  <conditionalFormatting sqref="F87">
    <cfRule type="cellIs" dxfId="1173" priority="1317" stopIfTrue="1" operator="equal">
      <formula>"入金"</formula>
    </cfRule>
  </conditionalFormatting>
  <conditionalFormatting sqref="F87">
    <cfRule type="cellIs" dxfId="1172" priority="1316" stopIfTrue="1" operator="equal">
      <formula>"入金"</formula>
    </cfRule>
  </conditionalFormatting>
  <conditionalFormatting sqref="F87">
    <cfRule type="cellIs" dxfId="1171" priority="1315" stopIfTrue="1" operator="equal">
      <formula>"入金"</formula>
    </cfRule>
  </conditionalFormatting>
  <conditionalFormatting sqref="F87">
    <cfRule type="cellIs" dxfId="1170" priority="1314" stopIfTrue="1" operator="equal">
      <formula>"入金"</formula>
    </cfRule>
  </conditionalFormatting>
  <conditionalFormatting sqref="F87">
    <cfRule type="cellIs" dxfId="1169" priority="1313" stopIfTrue="1" operator="equal">
      <formula>"入金"</formula>
    </cfRule>
  </conditionalFormatting>
  <conditionalFormatting sqref="F87">
    <cfRule type="cellIs" dxfId="1168" priority="1312" stopIfTrue="1" operator="equal">
      <formula>"入金"</formula>
    </cfRule>
  </conditionalFormatting>
  <conditionalFormatting sqref="F87">
    <cfRule type="cellIs" dxfId="1167" priority="1311" stopIfTrue="1" operator="equal">
      <formula>"入金"</formula>
    </cfRule>
  </conditionalFormatting>
  <conditionalFormatting sqref="F87">
    <cfRule type="cellIs" dxfId="1166" priority="1310" stopIfTrue="1" operator="equal">
      <formula>"入金"</formula>
    </cfRule>
  </conditionalFormatting>
  <conditionalFormatting sqref="F87">
    <cfRule type="cellIs" dxfId="1165" priority="1309" stopIfTrue="1" operator="equal">
      <formula>"入金"</formula>
    </cfRule>
  </conditionalFormatting>
  <conditionalFormatting sqref="F87">
    <cfRule type="cellIs" dxfId="1164" priority="1308" stopIfTrue="1" operator="equal">
      <formula>"入金"</formula>
    </cfRule>
  </conditionalFormatting>
  <conditionalFormatting sqref="F87">
    <cfRule type="cellIs" dxfId="1163" priority="1306" stopIfTrue="1" operator="equal">
      <formula>"入金"</formula>
    </cfRule>
  </conditionalFormatting>
  <conditionalFormatting sqref="F87">
    <cfRule type="cellIs" dxfId="1162" priority="1305" stopIfTrue="1" operator="equal">
      <formula>"入金"</formula>
    </cfRule>
  </conditionalFormatting>
  <conditionalFormatting sqref="F87">
    <cfRule type="cellIs" dxfId="1161" priority="1304" stopIfTrue="1" operator="equal">
      <formula>"入金"</formula>
    </cfRule>
  </conditionalFormatting>
  <conditionalFormatting sqref="F87">
    <cfRule type="cellIs" dxfId="1160" priority="1303" stopIfTrue="1" operator="equal">
      <formula>"入金"</formula>
    </cfRule>
  </conditionalFormatting>
  <conditionalFormatting sqref="F87">
    <cfRule type="cellIs" dxfId="1159" priority="1302" stopIfTrue="1" operator="equal">
      <formula>"入金"</formula>
    </cfRule>
  </conditionalFormatting>
  <conditionalFormatting sqref="F87">
    <cfRule type="cellIs" dxfId="1158" priority="1301" stopIfTrue="1" operator="equal">
      <formula>"入金"</formula>
    </cfRule>
  </conditionalFormatting>
  <conditionalFormatting sqref="F87">
    <cfRule type="cellIs" dxfId="1157" priority="1300" stopIfTrue="1" operator="equal">
      <formula>"入金"</formula>
    </cfRule>
  </conditionalFormatting>
  <conditionalFormatting sqref="F87">
    <cfRule type="cellIs" dxfId="1156" priority="1299" stopIfTrue="1" operator="equal">
      <formula>"入金"</formula>
    </cfRule>
  </conditionalFormatting>
  <conditionalFormatting sqref="F87">
    <cfRule type="cellIs" dxfId="1155" priority="1298" stopIfTrue="1" operator="equal">
      <formula>"入金"</formula>
    </cfRule>
  </conditionalFormatting>
  <conditionalFormatting sqref="F87">
    <cfRule type="cellIs" dxfId="1154" priority="1297" stopIfTrue="1" operator="equal">
      <formula>"入金"</formula>
    </cfRule>
  </conditionalFormatting>
  <conditionalFormatting sqref="F87">
    <cfRule type="cellIs" dxfId="1153" priority="1296" stopIfTrue="1" operator="equal">
      <formula>"入金"</formula>
    </cfRule>
  </conditionalFormatting>
  <conditionalFormatting sqref="G85:G86">
    <cfRule type="cellIs" dxfId="1152" priority="1240" stopIfTrue="1" operator="equal">
      <formula>"入金"</formula>
    </cfRule>
  </conditionalFormatting>
  <conditionalFormatting sqref="F90">
    <cfRule type="cellIs" dxfId="1151" priority="1104" stopIfTrue="1" operator="equal">
      <formula>"入金"</formula>
    </cfRule>
  </conditionalFormatting>
  <conditionalFormatting sqref="F90">
    <cfRule type="cellIs" dxfId="1150" priority="1103" stopIfTrue="1" operator="equal">
      <formula>"入金"</formula>
    </cfRule>
  </conditionalFormatting>
  <conditionalFormatting sqref="F90">
    <cfRule type="cellIs" dxfId="1149" priority="1102" stopIfTrue="1" operator="equal">
      <formula>"入金"</formula>
    </cfRule>
  </conditionalFormatting>
  <conditionalFormatting sqref="F90">
    <cfRule type="cellIs" dxfId="1148" priority="1101" stopIfTrue="1" operator="equal">
      <formula>"入金"</formula>
    </cfRule>
  </conditionalFormatting>
  <conditionalFormatting sqref="F90">
    <cfRule type="cellIs" dxfId="1147" priority="1100" stopIfTrue="1" operator="equal">
      <formula>"入金"</formula>
    </cfRule>
  </conditionalFormatting>
  <conditionalFormatting sqref="F90">
    <cfRule type="cellIs" dxfId="1146" priority="1099" stopIfTrue="1" operator="equal">
      <formula>"入金"</formula>
    </cfRule>
  </conditionalFormatting>
  <conditionalFormatting sqref="F90">
    <cfRule type="cellIs" dxfId="1145" priority="1098" stopIfTrue="1" operator="equal">
      <formula>"入金"</formula>
    </cfRule>
  </conditionalFormatting>
  <conditionalFormatting sqref="F90">
    <cfRule type="cellIs" dxfId="1144" priority="1097" stopIfTrue="1" operator="equal">
      <formula>"入金"</formula>
    </cfRule>
  </conditionalFormatting>
  <conditionalFormatting sqref="F90">
    <cfRule type="cellIs" dxfId="1143" priority="1064" stopIfTrue="1" operator="equal">
      <formula>"入金"</formula>
    </cfRule>
  </conditionalFormatting>
  <conditionalFormatting sqref="F90">
    <cfRule type="cellIs" dxfId="1142" priority="1096" stopIfTrue="1" operator="equal">
      <formula>"入金"</formula>
    </cfRule>
  </conditionalFormatting>
  <conditionalFormatting sqref="F90">
    <cfRule type="cellIs" dxfId="1141" priority="1095" stopIfTrue="1" operator="equal">
      <formula>"入金"</formula>
    </cfRule>
  </conditionalFormatting>
  <conditionalFormatting sqref="F90">
    <cfRule type="cellIs" dxfId="1140" priority="1094" stopIfTrue="1" operator="equal">
      <formula>"入金"</formula>
    </cfRule>
  </conditionalFormatting>
  <conditionalFormatting sqref="F90">
    <cfRule type="cellIs" dxfId="1139" priority="1093" stopIfTrue="1" operator="equal">
      <formula>"入金"</formula>
    </cfRule>
  </conditionalFormatting>
  <conditionalFormatting sqref="F90">
    <cfRule type="cellIs" dxfId="1138" priority="1092" stopIfTrue="1" operator="equal">
      <formula>"入金"</formula>
    </cfRule>
  </conditionalFormatting>
  <conditionalFormatting sqref="F90">
    <cfRule type="cellIs" dxfId="1137" priority="1091" stopIfTrue="1" operator="equal">
      <formula>"入金"</formula>
    </cfRule>
  </conditionalFormatting>
  <conditionalFormatting sqref="F90">
    <cfRule type="cellIs" dxfId="1136" priority="1090" stopIfTrue="1" operator="equal">
      <formula>"入金"</formula>
    </cfRule>
  </conditionalFormatting>
  <conditionalFormatting sqref="F90">
    <cfRule type="cellIs" dxfId="1135" priority="1089" stopIfTrue="1" operator="equal">
      <formula>"入金"</formula>
    </cfRule>
  </conditionalFormatting>
  <conditionalFormatting sqref="F90">
    <cfRule type="cellIs" dxfId="1134" priority="1088" stopIfTrue="1" operator="equal">
      <formula>"入金"</formula>
    </cfRule>
  </conditionalFormatting>
  <conditionalFormatting sqref="F90">
    <cfRule type="cellIs" dxfId="1133" priority="1087" stopIfTrue="1" operator="equal">
      <formula>"入金"</formula>
    </cfRule>
  </conditionalFormatting>
  <conditionalFormatting sqref="F90">
    <cfRule type="cellIs" dxfId="1132" priority="1086" stopIfTrue="1" operator="equal">
      <formula>"入金"</formula>
    </cfRule>
  </conditionalFormatting>
  <conditionalFormatting sqref="F90">
    <cfRule type="cellIs" dxfId="1131" priority="1085" stopIfTrue="1" operator="equal">
      <formula>"入金"</formula>
    </cfRule>
  </conditionalFormatting>
  <conditionalFormatting sqref="F90">
    <cfRule type="cellIs" dxfId="1130" priority="1084" stopIfTrue="1" operator="equal">
      <formula>"入金"</formula>
    </cfRule>
  </conditionalFormatting>
  <conditionalFormatting sqref="F90">
    <cfRule type="cellIs" dxfId="1129" priority="1083" stopIfTrue="1" operator="equal">
      <formula>"入金"</formula>
    </cfRule>
  </conditionalFormatting>
  <conditionalFormatting sqref="F90">
    <cfRule type="cellIs" dxfId="1128" priority="1082" stopIfTrue="1" operator="equal">
      <formula>"入金"</formula>
    </cfRule>
  </conditionalFormatting>
  <conditionalFormatting sqref="F90">
    <cfRule type="cellIs" dxfId="1127" priority="1081" stopIfTrue="1" operator="equal">
      <formula>"入金"</formula>
    </cfRule>
  </conditionalFormatting>
  <conditionalFormatting sqref="F90">
    <cfRule type="cellIs" dxfId="1126" priority="1080" stopIfTrue="1" operator="equal">
      <formula>"入金"</formula>
    </cfRule>
  </conditionalFormatting>
  <conditionalFormatting sqref="F90">
    <cfRule type="cellIs" dxfId="1125" priority="1079" stopIfTrue="1" operator="equal">
      <formula>"入金"</formula>
    </cfRule>
  </conditionalFormatting>
  <conditionalFormatting sqref="F90">
    <cfRule type="cellIs" dxfId="1124" priority="1078" stopIfTrue="1" operator="equal">
      <formula>"入金"</formula>
    </cfRule>
  </conditionalFormatting>
  <conditionalFormatting sqref="F90">
    <cfRule type="cellIs" dxfId="1123" priority="1077" stopIfTrue="1" operator="equal">
      <formula>"入金"</formula>
    </cfRule>
  </conditionalFormatting>
  <conditionalFormatting sqref="F90">
    <cfRule type="cellIs" dxfId="1122" priority="1076" stopIfTrue="1" operator="equal">
      <formula>"入金"</formula>
    </cfRule>
  </conditionalFormatting>
  <conditionalFormatting sqref="F90">
    <cfRule type="cellIs" dxfId="1121" priority="1075" stopIfTrue="1" operator="equal">
      <formula>"入金"</formula>
    </cfRule>
  </conditionalFormatting>
  <conditionalFormatting sqref="F90">
    <cfRule type="cellIs" dxfId="1120" priority="1074" stopIfTrue="1" operator="equal">
      <formula>"入金"</formula>
    </cfRule>
  </conditionalFormatting>
  <conditionalFormatting sqref="F90">
    <cfRule type="cellIs" dxfId="1119" priority="1073" stopIfTrue="1" operator="equal">
      <formula>"入金"</formula>
    </cfRule>
  </conditionalFormatting>
  <conditionalFormatting sqref="F90">
    <cfRule type="cellIs" dxfId="1118" priority="1072" stopIfTrue="1" operator="equal">
      <formula>"入金"</formula>
    </cfRule>
  </conditionalFormatting>
  <conditionalFormatting sqref="F90">
    <cfRule type="cellIs" dxfId="1117" priority="1071" stopIfTrue="1" operator="equal">
      <formula>"入金"</formula>
    </cfRule>
  </conditionalFormatting>
  <conditionalFormatting sqref="F90">
    <cfRule type="cellIs" dxfId="1116" priority="1070" stopIfTrue="1" operator="equal">
      <formula>"入金"</formula>
    </cfRule>
  </conditionalFormatting>
  <conditionalFormatting sqref="F90">
    <cfRule type="cellIs" dxfId="1115" priority="1069" stopIfTrue="1" operator="equal">
      <formula>"入金"</formula>
    </cfRule>
  </conditionalFormatting>
  <conditionalFormatting sqref="F90">
    <cfRule type="cellIs" dxfId="1114" priority="1068" stopIfTrue="1" operator="equal">
      <formula>"入金"</formula>
    </cfRule>
  </conditionalFormatting>
  <conditionalFormatting sqref="F90">
    <cfRule type="cellIs" dxfId="1113" priority="1067" stopIfTrue="1" operator="equal">
      <formula>"入金"</formula>
    </cfRule>
  </conditionalFormatting>
  <conditionalFormatting sqref="F90">
    <cfRule type="cellIs" dxfId="1112" priority="1066" stopIfTrue="1" operator="equal">
      <formula>"入金"</formula>
    </cfRule>
  </conditionalFormatting>
  <conditionalFormatting sqref="F90">
    <cfRule type="cellIs" dxfId="1111" priority="1065" stopIfTrue="1" operator="equal">
      <formula>"入金"</formula>
    </cfRule>
  </conditionalFormatting>
  <conditionalFormatting sqref="F90">
    <cfRule type="cellIs" dxfId="1110" priority="1063" stopIfTrue="1" operator="equal">
      <formula>"入金"</formula>
    </cfRule>
  </conditionalFormatting>
  <conditionalFormatting sqref="F90">
    <cfRule type="cellIs" dxfId="1109" priority="1062" stopIfTrue="1" operator="equal">
      <formula>"入金"</formula>
    </cfRule>
  </conditionalFormatting>
  <conditionalFormatting sqref="F90">
    <cfRule type="cellIs" dxfId="1108" priority="1061" stopIfTrue="1" operator="equal">
      <formula>"入金"</formula>
    </cfRule>
  </conditionalFormatting>
  <conditionalFormatting sqref="F90">
    <cfRule type="cellIs" dxfId="1107" priority="1060" stopIfTrue="1" operator="equal">
      <formula>"入金"</formula>
    </cfRule>
  </conditionalFormatting>
  <conditionalFormatting sqref="F90">
    <cfRule type="cellIs" dxfId="1106" priority="1059" stopIfTrue="1" operator="equal">
      <formula>"入金"</formula>
    </cfRule>
  </conditionalFormatting>
  <conditionalFormatting sqref="F90">
    <cfRule type="cellIs" dxfId="1105" priority="1058" stopIfTrue="1" operator="equal">
      <formula>"入金"</formula>
    </cfRule>
  </conditionalFormatting>
  <conditionalFormatting sqref="F90">
    <cfRule type="cellIs" dxfId="1104" priority="1057" stopIfTrue="1" operator="equal">
      <formula>"入金"</formula>
    </cfRule>
  </conditionalFormatting>
  <conditionalFormatting sqref="F90">
    <cfRule type="cellIs" dxfId="1103" priority="1056" stopIfTrue="1" operator="equal">
      <formula>"入金"</formula>
    </cfRule>
  </conditionalFormatting>
  <conditionalFormatting sqref="F90">
    <cfRule type="cellIs" dxfId="1102" priority="1055" stopIfTrue="1" operator="equal">
      <formula>"入金"</formula>
    </cfRule>
  </conditionalFormatting>
  <conditionalFormatting sqref="F90">
    <cfRule type="cellIs" dxfId="1101" priority="1054" stopIfTrue="1" operator="equal">
      <formula>"入金"</formula>
    </cfRule>
  </conditionalFormatting>
  <conditionalFormatting sqref="F90">
    <cfRule type="cellIs" dxfId="1100" priority="1053" stopIfTrue="1" operator="equal">
      <formula>"入金"</formula>
    </cfRule>
  </conditionalFormatting>
  <conditionalFormatting sqref="W90">
    <cfRule type="cellIs" dxfId="1099" priority="1106" stopIfTrue="1" operator="equal">
      <formula>"入金"</formula>
    </cfRule>
  </conditionalFormatting>
  <conditionalFormatting sqref="U90">
    <cfRule type="cellIs" dxfId="1098" priority="1155" stopIfTrue="1" operator="equal">
      <formula>"現金"</formula>
    </cfRule>
  </conditionalFormatting>
  <conditionalFormatting sqref="W90">
    <cfRule type="cellIs" dxfId="1097" priority="1128" stopIfTrue="1" operator="equal">
      <formula>"入金"</formula>
    </cfRule>
  </conditionalFormatting>
  <conditionalFormatting sqref="W90">
    <cfRule type="cellIs" dxfId="1096" priority="1127" stopIfTrue="1" operator="equal">
      <formula>"入金"</formula>
    </cfRule>
  </conditionalFormatting>
  <conditionalFormatting sqref="U90">
    <cfRule type="cellIs" dxfId="1095" priority="1154" stopIfTrue="1" operator="equal">
      <formula>"現金"</formula>
    </cfRule>
  </conditionalFormatting>
  <conditionalFormatting sqref="U90">
    <cfRule type="cellIs" dxfId="1094" priority="1153" stopIfTrue="1" operator="equal">
      <formula>"現金"</formula>
    </cfRule>
  </conditionalFormatting>
  <conditionalFormatting sqref="U90">
    <cfRule type="cellIs" dxfId="1093" priority="1152" stopIfTrue="1" operator="equal">
      <formula>"現金"</formula>
    </cfRule>
  </conditionalFormatting>
  <conditionalFormatting sqref="U90">
    <cfRule type="cellIs" dxfId="1092" priority="1151" stopIfTrue="1" operator="equal">
      <formula>"現金"</formula>
    </cfRule>
  </conditionalFormatting>
  <conditionalFormatting sqref="U90">
    <cfRule type="cellIs" dxfId="1091" priority="1150" stopIfTrue="1" operator="equal">
      <formula>"現金"</formula>
    </cfRule>
  </conditionalFormatting>
  <conditionalFormatting sqref="W90">
    <cfRule type="cellIs" dxfId="1090" priority="1149" stopIfTrue="1" operator="equal">
      <formula>"入金"</formula>
    </cfRule>
  </conditionalFormatting>
  <conditionalFormatting sqref="W90">
    <cfRule type="cellIs" dxfId="1089" priority="1148" stopIfTrue="1" operator="equal">
      <formula>"入金"</formula>
    </cfRule>
  </conditionalFormatting>
  <conditionalFormatting sqref="W90">
    <cfRule type="cellIs" dxfId="1088" priority="1147" stopIfTrue="1" operator="equal">
      <formula>"入金"</formula>
    </cfRule>
  </conditionalFormatting>
  <conditionalFormatting sqref="W90">
    <cfRule type="cellIs" dxfId="1087" priority="1146" stopIfTrue="1" operator="equal">
      <formula>"入金"</formula>
    </cfRule>
  </conditionalFormatting>
  <conditionalFormatting sqref="W90">
    <cfRule type="cellIs" dxfId="1086" priority="1145" stopIfTrue="1" operator="equal">
      <formula>"入金"</formula>
    </cfRule>
  </conditionalFormatting>
  <conditionalFormatting sqref="W90">
    <cfRule type="cellIs" dxfId="1085" priority="1144" stopIfTrue="1" operator="equal">
      <formula>"入金"</formula>
    </cfRule>
  </conditionalFormatting>
  <conditionalFormatting sqref="W90">
    <cfRule type="cellIs" dxfId="1084" priority="1143" stopIfTrue="1" operator="equal">
      <formula>"入金"</formula>
    </cfRule>
  </conditionalFormatting>
  <conditionalFormatting sqref="W90">
    <cfRule type="cellIs" dxfId="1083" priority="1142" stopIfTrue="1" operator="equal">
      <formula>"入金"</formula>
    </cfRule>
  </conditionalFormatting>
  <conditionalFormatting sqref="W90">
    <cfRule type="cellIs" dxfId="1082" priority="1141" stopIfTrue="1" operator="equal">
      <formula>"入金"</formula>
    </cfRule>
  </conditionalFormatting>
  <conditionalFormatting sqref="W90">
    <cfRule type="cellIs" dxfId="1081" priority="1140" stopIfTrue="1" operator="equal">
      <formula>"入金"</formula>
    </cfRule>
  </conditionalFormatting>
  <conditionalFormatting sqref="W90">
    <cfRule type="cellIs" dxfId="1080" priority="1139" stopIfTrue="1" operator="equal">
      <formula>"入金"</formula>
    </cfRule>
  </conditionalFormatting>
  <conditionalFormatting sqref="W90">
    <cfRule type="cellIs" dxfId="1079" priority="1138" stopIfTrue="1" operator="equal">
      <formula>"入金"</formula>
    </cfRule>
  </conditionalFormatting>
  <conditionalFormatting sqref="W90">
    <cfRule type="cellIs" dxfId="1078" priority="1137" stopIfTrue="1" operator="equal">
      <formula>"入金"</formula>
    </cfRule>
  </conditionalFormatting>
  <conditionalFormatting sqref="W90">
    <cfRule type="cellIs" dxfId="1077" priority="1136" stopIfTrue="1" operator="equal">
      <formula>"入金"</formula>
    </cfRule>
  </conditionalFormatting>
  <conditionalFormatting sqref="W90">
    <cfRule type="cellIs" dxfId="1076" priority="1135" stopIfTrue="1" operator="equal">
      <formula>"入金"</formula>
    </cfRule>
  </conditionalFormatting>
  <conditionalFormatting sqref="W90">
    <cfRule type="cellIs" dxfId="1075" priority="1134" stopIfTrue="1" operator="equal">
      <formula>"入金"</formula>
    </cfRule>
  </conditionalFormatting>
  <conditionalFormatting sqref="W90">
    <cfRule type="cellIs" dxfId="1074" priority="1133" stopIfTrue="1" operator="equal">
      <formula>"入金"</formula>
    </cfRule>
  </conditionalFormatting>
  <conditionalFormatting sqref="U90">
    <cfRule type="cellIs" dxfId="1073" priority="1132" stopIfTrue="1" operator="equal">
      <formula>"現金"</formula>
    </cfRule>
  </conditionalFormatting>
  <conditionalFormatting sqref="W90">
    <cfRule type="cellIs" dxfId="1072" priority="1131" stopIfTrue="1" operator="equal">
      <formula>"入金"</formula>
    </cfRule>
  </conditionalFormatting>
  <conditionalFormatting sqref="W90">
    <cfRule type="cellIs" dxfId="1071" priority="1130" stopIfTrue="1" operator="equal">
      <formula>"入金"</formula>
    </cfRule>
  </conditionalFormatting>
  <conditionalFormatting sqref="W90">
    <cfRule type="cellIs" dxfId="1070" priority="1129" stopIfTrue="1" operator="equal">
      <formula>"入金"</formula>
    </cfRule>
  </conditionalFormatting>
  <conditionalFormatting sqref="W90">
    <cfRule type="cellIs" dxfId="1069" priority="1126" stopIfTrue="1" operator="equal">
      <formula>"入金"</formula>
    </cfRule>
  </conditionalFormatting>
  <conditionalFormatting sqref="W90">
    <cfRule type="cellIs" dxfId="1068" priority="1125" stopIfTrue="1" operator="equal">
      <formula>"入金"</formula>
    </cfRule>
  </conditionalFormatting>
  <conditionalFormatting sqref="W90">
    <cfRule type="cellIs" dxfId="1067" priority="1124" stopIfTrue="1" operator="equal">
      <formula>"入金"</formula>
    </cfRule>
  </conditionalFormatting>
  <conditionalFormatting sqref="W90">
    <cfRule type="cellIs" dxfId="1066" priority="1123" stopIfTrue="1" operator="equal">
      <formula>"入金"</formula>
    </cfRule>
  </conditionalFormatting>
  <conditionalFormatting sqref="W90">
    <cfRule type="cellIs" dxfId="1065" priority="1122" stopIfTrue="1" operator="equal">
      <formula>"入金"</formula>
    </cfRule>
  </conditionalFormatting>
  <conditionalFormatting sqref="W90">
    <cfRule type="cellIs" dxfId="1064" priority="1121" stopIfTrue="1" operator="equal">
      <formula>"入金"</formula>
    </cfRule>
  </conditionalFormatting>
  <conditionalFormatting sqref="W90">
    <cfRule type="cellIs" dxfId="1063" priority="1120" stopIfTrue="1" operator="equal">
      <formula>"入金"</formula>
    </cfRule>
  </conditionalFormatting>
  <conditionalFormatting sqref="W90">
    <cfRule type="cellIs" dxfId="1062" priority="1119" stopIfTrue="1" operator="equal">
      <formula>"入金"</formula>
    </cfRule>
  </conditionalFormatting>
  <conditionalFormatting sqref="W90">
    <cfRule type="cellIs" dxfId="1061" priority="1118" stopIfTrue="1" operator="equal">
      <formula>"入金"</formula>
    </cfRule>
  </conditionalFormatting>
  <conditionalFormatting sqref="W90">
    <cfRule type="cellIs" dxfId="1060" priority="1117" stopIfTrue="1" operator="equal">
      <formula>"入金"</formula>
    </cfRule>
  </conditionalFormatting>
  <conditionalFormatting sqref="W90">
    <cfRule type="cellIs" dxfId="1059" priority="1116" stopIfTrue="1" operator="equal">
      <formula>"入金"</formula>
    </cfRule>
  </conditionalFormatting>
  <conditionalFormatting sqref="W90">
    <cfRule type="cellIs" dxfId="1058" priority="1115" stopIfTrue="1" operator="equal">
      <formula>"入金"</formula>
    </cfRule>
  </conditionalFormatting>
  <conditionalFormatting sqref="U90">
    <cfRule type="cellIs" dxfId="1057" priority="1114" stopIfTrue="1" operator="equal">
      <formula>"現金"</formula>
    </cfRule>
  </conditionalFormatting>
  <conditionalFormatting sqref="U90">
    <cfRule type="cellIs" dxfId="1056" priority="1113" stopIfTrue="1" operator="equal">
      <formula>"現金"</formula>
    </cfRule>
  </conditionalFormatting>
  <conditionalFormatting sqref="U90">
    <cfRule type="cellIs" dxfId="1055" priority="1112" stopIfTrue="1" operator="equal">
      <formula>"現金"</formula>
    </cfRule>
  </conditionalFormatting>
  <conditionalFormatting sqref="U90">
    <cfRule type="cellIs" dxfId="1054" priority="1111" stopIfTrue="1" operator="equal">
      <formula>"現金"</formula>
    </cfRule>
  </conditionalFormatting>
  <conditionalFormatting sqref="W90">
    <cfRule type="cellIs" dxfId="1053" priority="1110" stopIfTrue="1" operator="equal">
      <formula>"入金"</formula>
    </cfRule>
  </conditionalFormatting>
  <conditionalFormatting sqref="W90">
    <cfRule type="cellIs" dxfId="1052" priority="1109" stopIfTrue="1" operator="equal">
      <formula>"入金"</formula>
    </cfRule>
  </conditionalFormatting>
  <conditionalFormatting sqref="U90">
    <cfRule type="cellIs" dxfId="1051" priority="1108" stopIfTrue="1" operator="equal">
      <formula>"現金"</formula>
    </cfRule>
  </conditionalFormatting>
  <conditionalFormatting sqref="W90">
    <cfRule type="cellIs" dxfId="1050" priority="1107" stopIfTrue="1" operator="equal">
      <formula>"入金"</formula>
    </cfRule>
  </conditionalFormatting>
  <conditionalFormatting sqref="F89">
    <cfRule type="cellIs" dxfId="1049" priority="1207" stopIfTrue="1" operator="equal">
      <formula>"入金"</formula>
    </cfRule>
  </conditionalFormatting>
  <conditionalFormatting sqref="F89">
    <cfRule type="cellIs" dxfId="1048" priority="1206" stopIfTrue="1" operator="equal">
      <formula>"入金"</formula>
    </cfRule>
  </conditionalFormatting>
  <conditionalFormatting sqref="F89">
    <cfRule type="cellIs" dxfId="1047" priority="1205" stopIfTrue="1" operator="equal">
      <formula>"入金"</formula>
    </cfRule>
  </conditionalFormatting>
  <conditionalFormatting sqref="F89">
    <cfRule type="cellIs" dxfId="1046" priority="1204" stopIfTrue="1" operator="equal">
      <formula>"入金"</formula>
    </cfRule>
  </conditionalFormatting>
  <conditionalFormatting sqref="F89">
    <cfRule type="cellIs" dxfId="1045" priority="1203" stopIfTrue="1" operator="equal">
      <formula>"入金"</formula>
    </cfRule>
  </conditionalFormatting>
  <conditionalFormatting sqref="F89">
    <cfRule type="cellIs" dxfId="1044" priority="1202" stopIfTrue="1" operator="equal">
      <formula>"入金"</formula>
    </cfRule>
  </conditionalFormatting>
  <conditionalFormatting sqref="F89">
    <cfRule type="cellIs" dxfId="1043" priority="1201" stopIfTrue="1" operator="equal">
      <formula>"入金"</formula>
    </cfRule>
  </conditionalFormatting>
  <conditionalFormatting sqref="F89">
    <cfRule type="cellIs" dxfId="1042" priority="1200" stopIfTrue="1" operator="equal">
      <formula>"入金"</formula>
    </cfRule>
  </conditionalFormatting>
  <conditionalFormatting sqref="F89">
    <cfRule type="cellIs" dxfId="1041" priority="1167" stopIfTrue="1" operator="equal">
      <formula>"入金"</formula>
    </cfRule>
  </conditionalFormatting>
  <conditionalFormatting sqref="F89">
    <cfRule type="cellIs" dxfId="1040" priority="1199" stopIfTrue="1" operator="equal">
      <formula>"入金"</formula>
    </cfRule>
  </conditionalFormatting>
  <conditionalFormatting sqref="F89">
    <cfRule type="cellIs" dxfId="1039" priority="1198" stopIfTrue="1" operator="equal">
      <formula>"入金"</formula>
    </cfRule>
  </conditionalFormatting>
  <conditionalFormatting sqref="F89">
    <cfRule type="cellIs" dxfId="1038" priority="1197" stopIfTrue="1" operator="equal">
      <formula>"入金"</formula>
    </cfRule>
  </conditionalFormatting>
  <conditionalFormatting sqref="F89">
    <cfRule type="cellIs" dxfId="1037" priority="1196" stopIfTrue="1" operator="equal">
      <formula>"入金"</formula>
    </cfRule>
  </conditionalFormatting>
  <conditionalFormatting sqref="F89">
    <cfRule type="cellIs" dxfId="1036" priority="1195" stopIfTrue="1" operator="equal">
      <formula>"入金"</formula>
    </cfRule>
  </conditionalFormatting>
  <conditionalFormatting sqref="F89">
    <cfRule type="cellIs" dxfId="1035" priority="1194" stopIfTrue="1" operator="equal">
      <formula>"入金"</formula>
    </cfRule>
  </conditionalFormatting>
  <conditionalFormatting sqref="F89">
    <cfRule type="cellIs" dxfId="1034" priority="1193" stopIfTrue="1" operator="equal">
      <formula>"入金"</formula>
    </cfRule>
  </conditionalFormatting>
  <conditionalFormatting sqref="F89">
    <cfRule type="cellIs" dxfId="1033" priority="1192" stopIfTrue="1" operator="equal">
      <formula>"入金"</formula>
    </cfRule>
  </conditionalFormatting>
  <conditionalFormatting sqref="F89">
    <cfRule type="cellIs" dxfId="1032" priority="1191" stopIfTrue="1" operator="equal">
      <formula>"入金"</formula>
    </cfRule>
  </conditionalFormatting>
  <conditionalFormatting sqref="F89">
    <cfRule type="cellIs" dxfId="1031" priority="1190" stopIfTrue="1" operator="equal">
      <formula>"入金"</formula>
    </cfRule>
  </conditionalFormatting>
  <conditionalFormatting sqref="F89">
    <cfRule type="cellIs" dxfId="1030" priority="1189" stopIfTrue="1" operator="equal">
      <formula>"入金"</formula>
    </cfRule>
  </conditionalFormatting>
  <conditionalFormatting sqref="F89">
    <cfRule type="cellIs" dxfId="1029" priority="1188" stopIfTrue="1" operator="equal">
      <formula>"入金"</formula>
    </cfRule>
  </conditionalFormatting>
  <conditionalFormatting sqref="F89">
    <cfRule type="cellIs" dxfId="1028" priority="1187" stopIfTrue="1" operator="equal">
      <formula>"入金"</formula>
    </cfRule>
  </conditionalFormatting>
  <conditionalFormatting sqref="F89">
    <cfRule type="cellIs" dxfId="1027" priority="1186" stopIfTrue="1" operator="equal">
      <formula>"入金"</formula>
    </cfRule>
  </conditionalFormatting>
  <conditionalFormatting sqref="F89">
    <cfRule type="cellIs" dxfId="1026" priority="1185" stopIfTrue="1" operator="equal">
      <formula>"入金"</formula>
    </cfRule>
  </conditionalFormatting>
  <conditionalFormatting sqref="F89">
    <cfRule type="cellIs" dxfId="1025" priority="1184" stopIfTrue="1" operator="equal">
      <formula>"入金"</formula>
    </cfRule>
  </conditionalFormatting>
  <conditionalFormatting sqref="F89">
    <cfRule type="cellIs" dxfId="1024" priority="1183" stopIfTrue="1" operator="equal">
      <formula>"入金"</formula>
    </cfRule>
  </conditionalFormatting>
  <conditionalFormatting sqref="F89">
    <cfRule type="cellIs" dxfId="1023" priority="1182" stopIfTrue="1" operator="equal">
      <formula>"入金"</formula>
    </cfRule>
  </conditionalFormatting>
  <conditionalFormatting sqref="F89">
    <cfRule type="cellIs" dxfId="1022" priority="1181" stopIfTrue="1" operator="equal">
      <formula>"入金"</formula>
    </cfRule>
  </conditionalFormatting>
  <conditionalFormatting sqref="F89">
    <cfRule type="cellIs" dxfId="1021" priority="1180" stopIfTrue="1" operator="equal">
      <formula>"入金"</formula>
    </cfRule>
  </conditionalFormatting>
  <conditionalFormatting sqref="F89">
    <cfRule type="cellIs" dxfId="1020" priority="1179" stopIfTrue="1" operator="equal">
      <formula>"入金"</formula>
    </cfRule>
  </conditionalFormatting>
  <conditionalFormatting sqref="F89">
    <cfRule type="cellIs" dxfId="1019" priority="1178" stopIfTrue="1" operator="equal">
      <formula>"入金"</formula>
    </cfRule>
  </conditionalFormatting>
  <conditionalFormatting sqref="F89">
    <cfRule type="cellIs" dxfId="1018" priority="1177" stopIfTrue="1" operator="equal">
      <formula>"入金"</formula>
    </cfRule>
  </conditionalFormatting>
  <conditionalFormatting sqref="F89">
    <cfRule type="cellIs" dxfId="1017" priority="1176" stopIfTrue="1" operator="equal">
      <formula>"入金"</formula>
    </cfRule>
  </conditionalFormatting>
  <conditionalFormatting sqref="F89">
    <cfRule type="cellIs" dxfId="1016" priority="1175" stopIfTrue="1" operator="equal">
      <formula>"入金"</formula>
    </cfRule>
  </conditionalFormatting>
  <conditionalFormatting sqref="F89">
    <cfRule type="cellIs" dxfId="1015" priority="1174" stopIfTrue="1" operator="equal">
      <formula>"入金"</formula>
    </cfRule>
  </conditionalFormatting>
  <conditionalFormatting sqref="F89">
    <cfRule type="cellIs" dxfId="1014" priority="1173" stopIfTrue="1" operator="equal">
      <formula>"入金"</formula>
    </cfRule>
  </conditionalFormatting>
  <conditionalFormatting sqref="F89">
    <cfRule type="cellIs" dxfId="1013" priority="1172" stopIfTrue="1" operator="equal">
      <formula>"入金"</formula>
    </cfRule>
  </conditionalFormatting>
  <conditionalFormatting sqref="F89">
    <cfRule type="cellIs" dxfId="1012" priority="1171" stopIfTrue="1" operator="equal">
      <formula>"入金"</formula>
    </cfRule>
  </conditionalFormatting>
  <conditionalFormatting sqref="F89">
    <cfRule type="cellIs" dxfId="1011" priority="1170" stopIfTrue="1" operator="equal">
      <formula>"入金"</formula>
    </cfRule>
  </conditionalFormatting>
  <conditionalFormatting sqref="F89">
    <cfRule type="cellIs" dxfId="1010" priority="1169" stopIfTrue="1" operator="equal">
      <formula>"入金"</formula>
    </cfRule>
  </conditionalFormatting>
  <conditionalFormatting sqref="F89">
    <cfRule type="cellIs" dxfId="1009" priority="1168" stopIfTrue="1" operator="equal">
      <formula>"入金"</formula>
    </cfRule>
  </conditionalFormatting>
  <conditionalFormatting sqref="F89">
    <cfRule type="cellIs" dxfId="1008" priority="1166" stopIfTrue="1" operator="equal">
      <formula>"入金"</formula>
    </cfRule>
  </conditionalFormatting>
  <conditionalFormatting sqref="F89">
    <cfRule type="cellIs" dxfId="1007" priority="1165" stopIfTrue="1" operator="equal">
      <formula>"入金"</formula>
    </cfRule>
  </conditionalFormatting>
  <conditionalFormatting sqref="F89">
    <cfRule type="cellIs" dxfId="1006" priority="1164" stopIfTrue="1" operator="equal">
      <formula>"入金"</formula>
    </cfRule>
  </conditionalFormatting>
  <conditionalFormatting sqref="F89">
    <cfRule type="cellIs" dxfId="1005" priority="1163" stopIfTrue="1" operator="equal">
      <formula>"入金"</formula>
    </cfRule>
  </conditionalFormatting>
  <conditionalFormatting sqref="F89">
    <cfRule type="cellIs" dxfId="1004" priority="1162" stopIfTrue="1" operator="equal">
      <formula>"入金"</formula>
    </cfRule>
  </conditionalFormatting>
  <conditionalFormatting sqref="F89">
    <cfRule type="cellIs" dxfId="1003" priority="1161" stopIfTrue="1" operator="equal">
      <formula>"入金"</formula>
    </cfRule>
  </conditionalFormatting>
  <conditionalFormatting sqref="F89">
    <cfRule type="cellIs" dxfId="1002" priority="1160" stopIfTrue="1" operator="equal">
      <formula>"入金"</formula>
    </cfRule>
  </conditionalFormatting>
  <conditionalFormatting sqref="F89">
    <cfRule type="cellIs" dxfId="1001" priority="1159" stopIfTrue="1" operator="equal">
      <formula>"入金"</formula>
    </cfRule>
  </conditionalFormatting>
  <conditionalFormatting sqref="F89">
    <cfRule type="cellIs" dxfId="1000" priority="1158" stopIfTrue="1" operator="equal">
      <formula>"入金"</formula>
    </cfRule>
  </conditionalFormatting>
  <conditionalFormatting sqref="F89">
    <cfRule type="cellIs" dxfId="999" priority="1157" stopIfTrue="1" operator="equal">
      <formula>"入金"</formula>
    </cfRule>
  </conditionalFormatting>
  <conditionalFormatting sqref="F89">
    <cfRule type="cellIs" dxfId="998" priority="1156" stopIfTrue="1" operator="equal">
      <formula>"入金"</formula>
    </cfRule>
  </conditionalFormatting>
  <conditionalFormatting sqref="W89">
    <cfRule type="cellIs" dxfId="997" priority="4346" stopIfTrue="1" operator="equal">
      <formula>"入金"</formula>
    </cfRule>
  </conditionalFormatting>
  <conditionalFormatting sqref="W89">
    <cfRule type="cellIs" dxfId="996" priority="4345" stopIfTrue="1" operator="equal">
      <formula>"入金"</formula>
    </cfRule>
  </conditionalFormatting>
  <conditionalFormatting sqref="U89">
    <cfRule type="cellIs" dxfId="995" priority="4895" stopIfTrue="1" operator="equal">
      <formula>"現金"</formula>
    </cfRule>
  </conditionalFormatting>
  <conditionalFormatting sqref="U89">
    <cfRule type="cellIs" dxfId="994" priority="4894" stopIfTrue="1" operator="equal">
      <formula>"現金"</formula>
    </cfRule>
  </conditionalFormatting>
  <conditionalFormatting sqref="U89">
    <cfRule type="cellIs" dxfId="993" priority="4893" stopIfTrue="1" operator="equal">
      <formula>"現金"</formula>
    </cfRule>
  </conditionalFormatting>
  <conditionalFormatting sqref="U89">
    <cfRule type="cellIs" dxfId="992" priority="4892" stopIfTrue="1" operator="equal">
      <formula>"現金"</formula>
    </cfRule>
  </conditionalFormatting>
  <conditionalFormatting sqref="U89">
    <cfRule type="cellIs" dxfId="991" priority="4641" stopIfTrue="1" operator="equal">
      <formula>"現金"</formula>
    </cfRule>
  </conditionalFormatting>
  <conditionalFormatting sqref="W89">
    <cfRule type="cellIs" dxfId="990" priority="4640" stopIfTrue="1" operator="equal">
      <formula>"入金"</formula>
    </cfRule>
  </conditionalFormatting>
  <conditionalFormatting sqref="W89">
    <cfRule type="cellIs" dxfId="989" priority="4639" stopIfTrue="1" operator="equal">
      <formula>"入金"</formula>
    </cfRule>
  </conditionalFormatting>
  <conditionalFormatting sqref="W89">
    <cfRule type="cellIs" dxfId="988" priority="4638" stopIfTrue="1" operator="equal">
      <formula>"入金"</formula>
    </cfRule>
  </conditionalFormatting>
  <conditionalFormatting sqref="W89">
    <cfRule type="cellIs" dxfId="987" priority="4637" stopIfTrue="1" operator="equal">
      <formula>"入金"</formula>
    </cfRule>
  </conditionalFormatting>
  <conditionalFormatting sqref="W89">
    <cfRule type="cellIs" dxfId="986" priority="4636" stopIfTrue="1" operator="equal">
      <formula>"入金"</formula>
    </cfRule>
  </conditionalFormatting>
  <conditionalFormatting sqref="W89">
    <cfRule type="cellIs" dxfId="985" priority="4635" stopIfTrue="1" operator="equal">
      <formula>"入金"</formula>
    </cfRule>
  </conditionalFormatting>
  <conditionalFormatting sqref="W89">
    <cfRule type="cellIs" dxfId="984" priority="4634" stopIfTrue="1" operator="equal">
      <formula>"入金"</formula>
    </cfRule>
  </conditionalFormatting>
  <conditionalFormatting sqref="W89">
    <cfRule type="cellIs" dxfId="983" priority="4633" stopIfTrue="1" operator="equal">
      <formula>"入金"</formula>
    </cfRule>
  </conditionalFormatting>
  <conditionalFormatting sqref="W89">
    <cfRule type="cellIs" dxfId="982" priority="4632" stopIfTrue="1" operator="equal">
      <formula>"入金"</formula>
    </cfRule>
  </conditionalFormatting>
  <conditionalFormatting sqref="W89">
    <cfRule type="cellIs" dxfId="981" priority="4631" stopIfTrue="1" operator="equal">
      <formula>"入金"</formula>
    </cfRule>
  </conditionalFormatting>
  <conditionalFormatting sqref="W89">
    <cfRule type="cellIs" dxfId="980" priority="4630" stopIfTrue="1" operator="equal">
      <formula>"入金"</formula>
    </cfRule>
  </conditionalFormatting>
  <conditionalFormatting sqref="W89">
    <cfRule type="cellIs" dxfId="979" priority="4629" stopIfTrue="1" operator="equal">
      <formula>"入金"</formula>
    </cfRule>
  </conditionalFormatting>
  <conditionalFormatting sqref="W89">
    <cfRule type="cellIs" dxfId="978" priority="4628" stopIfTrue="1" operator="equal">
      <formula>"入金"</formula>
    </cfRule>
  </conditionalFormatting>
  <conditionalFormatting sqref="W89">
    <cfRule type="cellIs" dxfId="977" priority="4627" stopIfTrue="1" operator="equal">
      <formula>"入金"</formula>
    </cfRule>
  </conditionalFormatting>
  <conditionalFormatting sqref="W89">
    <cfRule type="cellIs" dxfId="976" priority="4626" stopIfTrue="1" operator="equal">
      <formula>"入金"</formula>
    </cfRule>
  </conditionalFormatting>
  <conditionalFormatting sqref="W89">
    <cfRule type="cellIs" dxfId="975" priority="4625" stopIfTrue="1" operator="equal">
      <formula>"入金"</formula>
    </cfRule>
  </conditionalFormatting>
  <conditionalFormatting sqref="W89">
    <cfRule type="cellIs" dxfId="974" priority="4624" stopIfTrue="1" operator="equal">
      <formula>"入金"</formula>
    </cfRule>
  </conditionalFormatting>
  <conditionalFormatting sqref="U89">
    <cfRule type="cellIs" dxfId="973" priority="4350" stopIfTrue="1" operator="equal">
      <formula>"現金"</formula>
    </cfRule>
  </conditionalFormatting>
  <conditionalFormatting sqref="W89">
    <cfRule type="cellIs" dxfId="972" priority="4349" stopIfTrue="1" operator="equal">
      <formula>"入金"</formula>
    </cfRule>
  </conditionalFormatting>
  <conditionalFormatting sqref="W89">
    <cfRule type="cellIs" dxfId="971" priority="4348" stopIfTrue="1" operator="equal">
      <formula>"入金"</formula>
    </cfRule>
  </conditionalFormatting>
  <conditionalFormatting sqref="W89">
    <cfRule type="cellIs" dxfId="970" priority="4347" stopIfTrue="1" operator="equal">
      <formula>"入金"</formula>
    </cfRule>
  </conditionalFormatting>
  <conditionalFormatting sqref="W89">
    <cfRule type="cellIs" dxfId="969" priority="4344" stopIfTrue="1" operator="equal">
      <formula>"入金"</formula>
    </cfRule>
  </conditionalFormatting>
  <conditionalFormatting sqref="W89">
    <cfRule type="cellIs" dxfId="968" priority="4343" stopIfTrue="1" operator="equal">
      <formula>"入金"</formula>
    </cfRule>
  </conditionalFormatting>
  <conditionalFormatting sqref="W89">
    <cfRule type="cellIs" dxfId="967" priority="4342" stopIfTrue="1" operator="equal">
      <formula>"入金"</formula>
    </cfRule>
  </conditionalFormatting>
  <conditionalFormatting sqref="W89">
    <cfRule type="cellIs" dxfId="966" priority="4341" stopIfTrue="1" operator="equal">
      <formula>"入金"</formula>
    </cfRule>
  </conditionalFormatting>
  <conditionalFormatting sqref="W89">
    <cfRule type="cellIs" dxfId="965" priority="4340" stopIfTrue="1" operator="equal">
      <formula>"入金"</formula>
    </cfRule>
  </conditionalFormatting>
  <conditionalFormatting sqref="W89">
    <cfRule type="cellIs" dxfId="964" priority="4339" stopIfTrue="1" operator="equal">
      <formula>"入金"</formula>
    </cfRule>
  </conditionalFormatting>
  <conditionalFormatting sqref="W89">
    <cfRule type="cellIs" dxfId="963" priority="4338" stopIfTrue="1" operator="equal">
      <formula>"入金"</formula>
    </cfRule>
  </conditionalFormatting>
  <conditionalFormatting sqref="W89">
    <cfRule type="cellIs" dxfId="962" priority="4337" stopIfTrue="1" operator="equal">
      <formula>"入金"</formula>
    </cfRule>
  </conditionalFormatting>
  <conditionalFormatting sqref="W89">
    <cfRule type="cellIs" dxfId="961" priority="4336" stopIfTrue="1" operator="equal">
      <formula>"入金"</formula>
    </cfRule>
  </conditionalFormatting>
  <conditionalFormatting sqref="W89">
    <cfRule type="cellIs" dxfId="960" priority="4335" stopIfTrue="1" operator="equal">
      <formula>"入金"</formula>
    </cfRule>
  </conditionalFormatting>
  <conditionalFormatting sqref="W89">
    <cfRule type="cellIs" dxfId="959" priority="4334" stopIfTrue="1" operator="equal">
      <formula>"入金"</formula>
    </cfRule>
  </conditionalFormatting>
  <conditionalFormatting sqref="W89">
    <cfRule type="cellIs" dxfId="958" priority="4333" stopIfTrue="1" operator="equal">
      <formula>"入金"</formula>
    </cfRule>
  </conditionalFormatting>
  <conditionalFormatting sqref="U89">
    <cfRule type="cellIs" dxfId="957" priority="4297" stopIfTrue="1" operator="equal">
      <formula>"現金"</formula>
    </cfRule>
  </conditionalFormatting>
  <conditionalFormatting sqref="U89">
    <cfRule type="cellIs" dxfId="956" priority="4296" stopIfTrue="1" operator="equal">
      <formula>"現金"</formula>
    </cfRule>
  </conditionalFormatting>
  <conditionalFormatting sqref="U89">
    <cfRule type="cellIs" dxfId="955" priority="4175" stopIfTrue="1" operator="equal">
      <formula>"現金"</formula>
    </cfRule>
  </conditionalFormatting>
  <conditionalFormatting sqref="U89">
    <cfRule type="cellIs" dxfId="954" priority="4111" stopIfTrue="1" operator="equal">
      <formula>"現金"</formula>
    </cfRule>
  </conditionalFormatting>
  <conditionalFormatting sqref="W89">
    <cfRule type="cellIs" dxfId="953" priority="4110" stopIfTrue="1" operator="equal">
      <formula>"入金"</formula>
    </cfRule>
  </conditionalFormatting>
  <conditionalFormatting sqref="W89">
    <cfRule type="cellIs" dxfId="952" priority="4109" stopIfTrue="1" operator="equal">
      <formula>"入金"</formula>
    </cfRule>
  </conditionalFormatting>
  <conditionalFormatting sqref="U89">
    <cfRule type="cellIs" dxfId="951" priority="4084" stopIfTrue="1" operator="equal">
      <formula>"現金"</formula>
    </cfRule>
  </conditionalFormatting>
  <conditionalFormatting sqref="W89">
    <cfRule type="cellIs" dxfId="950" priority="4082" stopIfTrue="1" operator="equal">
      <formula>"入金"</formula>
    </cfRule>
  </conditionalFormatting>
  <conditionalFormatting sqref="W92">
    <cfRule type="cellIs" dxfId="949" priority="1006" stopIfTrue="1" operator="equal">
      <formula>"入金"</formula>
    </cfRule>
  </conditionalFormatting>
  <conditionalFormatting sqref="U92">
    <cfRule type="cellIs" dxfId="948" priority="1004" stopIfTrue="1" operator="equal">
      <formula>"現金"</formula>
    </cfRule>
  </conditionalFormatting>
  <conditionalFormatting sqref="G92:G93">
    <cfRule type="cellIs" dxfId="947" priority="1007" stopIfTrue="1" operator="equal">
      <formula>"入金"</formula>
    </cfRule>
  </conditionalFormatting>
  <conditionalFormatting sqref="U91">
    <cfRule type="cellIs" dxfId="946" priority="848" stopIfTrue="1" operator="equal">
      <formula>"現金"</formula>
    </cfRule>
  </conditionalFormatting>
  <conditionalFormatting sqref="W91">
    <cfRule type="cellIs" dxfId="945" priority="849" stopIfTrue="1" operator="equal">
      <formula>"入金"</formula>
    </cfRule>
  </conditionalFormatting>
  <conditionalFormatting sqref="W91">
    <cfRule type="cellIs" dxfId="944" priority="847" stopIfTrue="1" operator="equal">
      <formula>"入金"</formula>
    </cfRule>
  </conditionalFormatting>
  <conditionalFormatting sqref="W91">
    <cfRule type="cellIs" dxfId="943" priority="845" stopIfTrue="1" operator="equal">
      <formula>"入金"</formula>
    </cfRule>
  </conditionalFormatting>
  <conditionalFormatting sqref="W91">
    <cfRule type="cellIs" dxfId="942" priority="846" stopIfTrue="1" operator="equal">
      <formula>"入金"</formula>
    </cfRule>
  </conditionalFormatting>
  <conditionalFormatting sqref="U91">
    <cfRule type="cellIs" dxfId="941" priority="844" stopIfTrue="1" operator="equal">
      <formula>"現金"</formula>
    </cfRule>
  </conditionalFormatting>
  <conditionalFormatting sqref="U91">
    <cfRule type="cellIs" dxfId="940" priority="843" stopIfTrue="1" operator="equal">
      <formula>"現金"</formula>
    </cfRule>
  </conditionalFormatting>
  <conditionalFormatting sqref="U91">
    <cfRule type="cellIs" dxfId="939" priority="842" stopIfTrue="1" operator="equal">
      <formula>"現金"</formula>
    </cfRule>
  </conditionalFormatting>
  <conditionalFormatting sqref="W91">
    <cfRule type="cellIs" dxfId="938" priority="841" stopIfTrue="1" operator="equal">
      <formula>"入金"</formula>
    </cfRule>
  </conditionalFormatting>
  <conditionalFormatting sqref="W91">
    <cfRule type="cellIs" dxfId="937" priority="840" stopIfTrue="1" operator="equal">
      <formula>"入金"</formula>
    </cfRule>
  </conditionalFormatting>
  <conditionalFormatting sqref="W91">
    <cfRule type="cellIs" dxfId="936" priority="838" stopIfTrue="1" operator="equal">
      <formula>"入金"</formula>
    </cfRule>
  </conditionalFormatting>
  <conditionalFormatting sqref="W91">
    <cfRule type="cellIs" dxfId="935" priority="839" stopIfTrue="1" operator="equal">
      <formula>"入金"</formula>
    </cfRule>
  </conditionalFormatting>
  <conditionalFormatting sqref="F91">
    <cfRule type="cellIs" dxfId="934" priority="878" stopIfTrue="1" operator="equal">
      <formula>"入金"</formula>
    </cfRule>
  </conditionalFormatting>
  <conditionalFormatting sqref="F91">
    <cfRule type="cellIs" dxfId="933" priority="876" stopIfTrue="1" operator="equal">
      <formula>"入金"</formula>
    </cfRule>
  </conditionalFormatting>
  <conditionalFormatting sqref="F91">
    <cfRule type="cellIs" dxfId="932" priority="877" stopIfTrue="1" operator="equal">
      <formula>"入金"</formula>
    </cfRule>
  </conditionalFormatting>
  <conditionalFormatting sqref="F91">
    <cfRule type="cellIs" dxfId="931" priority="875" stopIfTrue="1" operator="equal">
      <formula>"入金"</formula>
    </cfRule>
  </conditionalFormatting>
  <conditionalFormatting sqref="F91">
    <cfRule type="cellIs" dxfId="930" priority="873" stopIfTrue="1" operator="equal">
      <formula>"入金"</formula>
    </cfRule>
  </conditionalFormatting>
  <conditionalFormatting sqref="F91">
    <cfRule type="cellIs" dxfId="929" priority="874" stopIfTrue="1" operator="equal">
      <formula>"入金"</formula>
    </cfRule>
  </conditionalFormatting>
  <conditionalFormatting sqref="F91">
    <cfRule type="cellIs" dxfId="928" priority="872" stopIfTrue="1" operator="equal">
      <formula>"入金"</formula>
    </cfRule>
  </conditionalFormatting>
  <conditionalFormatting sqref="F91">
    <cfRule type="cellIs" dxfId="927" priority="871" stopIfTrue="1" operator="equal">
      <formula>"入金"</formula>
    </cfRule>
  </conditionalFormatting>
  <conditionalFormatting sqref="F91">
    <cfRule type="cellIs" dxfId="926" priority="870" stopIfTrue="1" operator="equal">
      <formula>"入金"</formula>
    </cfRule>
  </conditionalFormatting>
  <conditionalFormatting sqref="F91">
    <cfRule type="cellIs" dxfId="925" priority="869" stopIfTrue="1" operator="equal">
      <formula>"入金"</formula>
    </cfRule>
  </conditionalFormatting>
  <conditionalFormatting sqref="F91">
    <cfRule type="cellIs" dxfId="924" priority="868" stopIfTrue="1" operator="equal">
      <formula>"入金"</formula>
    </cfRule>
  </conditionalFormatting>
  <conditionalFormatting sqref="F91">
    <cfRule type="cellIs" dxfId="923" priority="867" stopIfTrue="1" operator="equal">
      <formula>"入金"</formula>
    </cfRule>
  </conditionalFormatting>
  <conditionalFormatting sqref="F91">
    <cfRule type="cellIs" dxfId="922" priority="866" stopIfTrue="1" operator="equal">
      <formula>"入金"</formula>
    </cfRule>
  </conditionalFormatting>
  <conditionalFormatting sqref="F91">
    <cfRule type="cellIs" dxfId="921" priority="865" stopIfTrue="1" operator="equal">
      <formula>"入金"</formula>
    </cfRule>
  </conditionalFormatting>
  <conditionalFormatting sqref="F91">
    <cfRule type="cellIs" dxfId="920" priority="864" stopIfTrue="1" operator="equal">
      <formula>"入金"</formula>
    </cfRule>
  </conditionalFormatting>
  <conditionalFormatting sqref="F91">
    <cfRule type="cellIs" dxfId="919" priority="863" stopIfTrue="1" operator="equal">
      <formula>"入金"</formula>
    </cfRule>
  </conditionalFormatting>
  <conditionalFormatting sqref="F91">
    <cfRule type="cellIs" dxfId="918" priority="862" stopIfTrue="1" operator="equal">
      <formula>"入金"</formula>
    </cfRule>
  </conditionalFormatting>
  <conditionalFormatting sqref="F91">
    <cfRule type="cellIs" dxfId="917" priority="860" stopIfTrue="1" operator="equal">
      <formula>"入金"</formula>
    </cfRule>
  </conditionalFormatting>
  <conditionalFormatting sqref="F91">
    <cfRule type="cellIs" dxfId="916" priority="861" stopIfTrue="1" operator="equal">
      <formula>"入金"</formula>
    </cfRule>
  </conditionalFormatting>
  <conditionalFormatting sqref="F91">
    <cfRule type="cellIs" dxfId="915" priority="859" stopIfTrue="1" operator="equal">
      <formula>"入金"</formula>
    </cfRule>
  </conditionalFormatting>
  <conditionalFormatting sqref="F91">
    <cfRule type="cellIs" dxfId="914" priority="858" stopIfTrue="1" operator="equal">
      <formula>"入金"</formula>
    </cfRule>
  </conditionalFormatting>
  <conditionalFormatting sqref="F91">
    <cfRule type="cellIs" dxfId="913" priority="856" stopIfTrue="1" operator="equal">
      <formula>"入金"</formula>
    </cfRule>
  </conditionalFormatting>
  <conditionalFormatting sqref="F91">
    <cfRule type="cellIs" dxfId="912" priority="857" stopIfTrue="1" operator="equal">
      <formula>"入金"</formula>
    </cfRule>
  </conditionalFormatting>
  <conditionalFormatting sqref="F91">
    <cfRule type="cellIs" dxfId="911" priority="855" stopIfTrue="1" operator="equal">
      <formula>"入金"</formula>
    </cfRule>
  </conditionalFormatting>
  <conditionalFormatting sqref="F91">
    <cfRule type="cellIs" dxfId="910" priority="854" stopIfTrue="1" operator="equal">
      <formula>"入金"</formula>
    </cfRule>
  </conditionalFormatting>
  <conditionalFormatting sqref="F91">
    <cfRule type="cellIs" dxfId="909" priority="853" stopIfTrue="1" operator="equal">
      <formula>"入金"</formula>
    </cfRule>
  </conditionalFormatting>
  <conditionalFormatting sqref="F91">
    <cfRule type="cellIs" dxfId="908" priority="852" stopIfTrue="1" operator="equal">
      <formula>"入金"</formula>
    </cfRule>
  </conditionalFormatting>
  <conditionalFormatting sqref="F91">
    <cfRule type="cellIs" dxfId="907" priority="851" stopIfTrue="1" operator="equal">
      <formula>"入金"</formula>
    </cfRule>
  </conditionalFormatting>
  <conditionalFormatting sqref="F91">
    <cfRule type="cellIs" dxfId="906" priority="850" stopIfTrue="1" operator="equal">
      <formula>"入金"</formula>
    </cfRule>
  </conditionalFormatting>
  <conditionalFormatting sqref="F98">
    <cfRule type="cellIs" dxfId="905" priority="930" stopIfTrue="1" operator="equal">
      <formula>"入金"</formula>
    </cfRule>
  </conditionalFormatting>
  <conditionalFormatting sqref="F98">
    <cfRule type="cellIs" dxfId="904" priority="929" stopIfTrue="1" operator="equal">
      <formula>"入金"</formula>
    </cfRule>
  </conditionalFormatting>
  <conditionalFormatting sqref="F98">
    <cfRule type="cellIs" dxfId="903" priority="928" stopIfTrue="1" operator="equal">
      <formula>"入金"</formula>
    </cfRule>
  </conditionalFormatting>
  <conditionalFormatting sqref="F98">
    <cfRule type="cellIs" dxfId="902" priority="927" stopIfTrue="1" operator="equal">
      <formula>"入金"</formula>
    </cfRule>
  </conditionalFormatting>
  <conditionalFormatting sqref="F98">
    <cfRule type="cellIs" dxfId="901" priority="926" stopIfTrue="1" operator="equal">
      <formula>"入金"</formula>
    </cfRule>
  </conditionalFormatting>
  <conditionalFormatting sqref="F98">
    <cfRule type="cellIs" dxfId="900" priority="925" stopIfTrue="1" operator="equal">
      <formula>"入金"</formula>
    </cfRule>
  </conditionalFormatting>
  <conditionalFormatting sqref="F98">
    <cfRule type="cellIs" dxfId="899" priority="924" stopIfTrue="1" operator="equal">
      <formula>"入金"</formula>
    </cfRule>
  </conditionalFormatting>
  <conditionalFormatting sqref="F98">
    <cfRule type="cellIs" dxfId="898" priority="923" stopIfTrue="1" operator="equal">
      <formula>"入金"</formula>
    </cfRule>
  </conditionalFormatting>
  <conditionalFormatting sqref="F98">
    <cfRule type="cellIs" dxfId="897" priority="890" stopIfTrue="1" operator="equal">
      <formula>"入金"</formula>
    </cfRule>
  </conditionalFormatting>
  <conditionalFormatting sqref="F98">
    <cfRule type="cellIs" dxfId="896" priority="922" stopIfTrue="1" operator="equal">
      <formula>"入金"</formula>
    </cfRule>
  </conditionalFormatting>
  <conditionalFormatting sqref="F98">
    <cfRule type="cellIs" dxfId="895" priority="921" stopIfTrue="1" operator="equal">
      <formula>"入金"</formula>
    </cfRule>
  </conditionalFormatting>
  <conditionalFormatting sqref="F98">
    <cfRule type="cellIs" dxfId="894" priority="920" stopIfTrue="1" operator="equal">
      <formula>"入金"</formula>
    </cfRule>
  </conditionalFormatting>
  <conditionalFormatting sqref="F98">
    <cfRule type="cellIs" dxfId="893" priority="919" stopIfTrue="1" operator="equal">
      <formula>"入金"</formula>
    </cfRule>
  </conditionalFormatting>
  <conditionalFormatting sqref="F98">
    <cfRule type="cellIs" dxfId="892" priority="918" stopIfTrue="1" operator="equal">
      <formula>"入金"</formula>
    </cfRule>
  </conditionalFormatting>
  <conditionalFormatting sqref="F98">
    <cfRule type="cellIs" dxfId="891" priority="917" stopIfTrue="1" operator="equal">
      <formula>"入金"</formula>
    </cfRule>
  </conditionalFormatting>
  <conditionalFormatting sqref="F98">
    <cfRule type="cellIs" dxfId="890" priority="916" stopIfTrue="1" operator="equal">
      <formula>"入金"</formula>
    </cfRule>
  </conditionalFormatting>
  <conditionalFormatting sqref="F98">
    <cfRule type="cellIs" dxfId="889" priority="915" stopIfTrue="1" operator="equal">
      <formula>"入金"</formula>
    </cfRule>
  </conditionalFormatting>
  <conditionalFormatting sqref="F98">
    <cfRule type="cellIs" dxfId="888" priority="914" stopIfTrue="1" operator="equal">
      <formula>"入金"</formula>
    </cfRule>
  </conditionalFormatting>
  <conditionalFormatting sqref="F98">
    <cfRule type="cellIs" dxfId="887" priority="913" stopIfTrue="1" operator="equal">
      <formula>"入金"</formula>
    </cfRule>
  </conditionalFormatting>
  <conditionalFormatting sqref="F98">
    <cfRule type="cellIs" dxfId="886" priority="912" stopIfTrue="1" operator="equal">
      <formula>"入金"</formula>
    </cfRule>
  </conditionalFormatting>
  <conditionalFormatting sqref="F98">
    <cfRule type="cellIs" dxfId="885" priority="911" stopIfTrue="1" operator="equal">
      <formula>"入金"</formula>
    </cfRule>
  </conditionalFormatting>
  <conditionalFormatting sqref="F98">
    <cfRule type="cellIs" dxfId="884" priority="910" stopIfTrue="1" operator="equal">
      <formula>"入金"</formula>
    </cfRule>
  </conditionalFormatting>
  <conditionalFormatting sqref="F98">
    <cfRule type="cellIs" dxfId="883" priority="909" stopIfTrue="1" operator="equal">
      <formula>"入金"</formula>
    </cfRule>
  </conditionalFormatting>
  <conditionalFormatting sqref="F98">
    <cfRule type="cellIs" dxfId="882" priority="908" stopIfTrue="1" operator="equal">
      <formula>"入金"</formula>
    </cfRule>
  </conditionalFormatting>
  <conditionalFormatting sqref="F98">
    <cfRule type="cellIs" dxfId="881" priority="907" stopIfTrue="1" operator="equal">
      <formula>"入金"</formula>
    </cfRule>
  </conditionalFormatting>
  <conditionalFormatting sqref="F98">
    <cfRule type="cellIs" dxfId="880" priority="906" stopIfTrue="1" operator="equal">
      <formula>"入金"</formula>
    </cfRule>
  </conditionalFormatting>
  <conditionalFormatting sqref="F98">
    <cfRule type="cellIs" dxfId="879" priority="905" stopIfTrue="1" operator="equal">
      <formula>"入金"</formula>
    </cfRule>
  </conditionalFormatting>
  <conditionalFormatting sqref="F98">
    <cfRule type="cellIs" dxfId="878" priority="904" stopIfTrue="1" operator="equal">
      <formula>"入金"</formula>
    </cfRule>
  </conditionalFormatting>
  <conditionalFormatting sqref="F98">
    <cfRule type="cellIs" dxfId="877" priority="903" stopIfTrue="1" operator="equal">
      <formula>"入金"</formula>
    </cfRule>
  </conditionalFormatting>
  <conditionalFormatting sqref="F98">
    <cfRule type="cellIs" dxfId="876" priority="902" stopIfTrue="1" operator="equal">
      <formula>"入金"</formula>
    </cfRule>
  </conditionalFormatting>
  <conditionalFormatting sqref="F98">
    <cfRule type="cellIs" dxfId="875" priority="901" stopIfTrue="1" operator="equal">
      <formula>"入金"</formula>
    </cfRule>
  </conditionalFormatting>
  <conditionalFormatting sqref="F98">
    <cfRule type="cellIs" dxfId="874" priority="900" stopIfTrue="1" operator="equal">
      <formula>"入金"</formula>
    </cfRule>
  </conditionalFormatting>
  <conditionalFormatting sqref="F98">
    <cfRule type="cellIs" dxfId="873" priority="899" stopIfTrue="1" operator="equal">
      <formula>"入金"</formula>
    </cfRule>
  </conditionalFormatting>
  <conditionalFormatting sqref="F98">
    <cfRule type="cellIs" dxfId="872" priority="898" stopIfTrue="1" operator="equal">
      <formula>"入金"</formula>
    </cfRule>
  </conditionalFormatting>
  <conditionalFormatting sqref="F98">
    <cfRule type="cellIs" dxfId="871" priority="897" stopIfTrue="1" operator="equal">
      <formula>"入金"</formula>
    </cfRule>
  </conditionalFormatting>
  <conditionalFormatting sqref="F98">
    <cfRule type="cellIs" dxfId="870" priority="896" stopIfTrue="1" operator="equal">
      <formula>"入金"</formula>
    </cfRule>
  </conditionalFormatting>
  <conditionalFormatting sqref="F98">
    <cfRule type="cellIs" dxfId="869" priority="895" stopIfTrue="1" operator="equal">
      <formula>"入金"</formula>
    </cfRule>
  </conditionalFormatting>
  <conditionalFormatting sqref="F98">
    <cfRule type="cellIs" dxfId="868" priority="894" stopIfTrue="1" operator="equal">
      <formula>"入金"</formula>
    </cfRule>
  </conditionalFormatting>
  <conditionalFormatting sqref="F98">
    <cfRule type="cellIs" dxfId="867" priority="893" stopIfTrue="1" operator="equal">
      <formula>"入金"</formula>
    </cfRule>
  </conditionalFormatting>
  <conditionalFormatting sqref="F98">
    <cfRule type="cellIs" dxfId="866" priority="892" stopIfTrue="1" operator="equal">
      <formula>"入金"</formula>
    </cfRule>
  </conditionalFormatting>
  <conditionalFormatting sqref="F98">
    <cfRule type="cellIs" dxfId="865" priority="891" stopIfTrue="1" operator="equal">
      <formula>"入金"</formula>
    </cfRule>
  </conditionalFormatting>
  <conditionalFormatting sqref="F98">
    <cfRule type="cellIs" dxfId="864" priority="889" stopIfTrue="1" operator="equal">
      <formula>"入金"</formula>
    </cfRule>
  </conditionalFormatting>
  <conditionalFormatting sqref="F98">
    <cfRule type="cellIs" dxfId="863" priority="888" stopIfTrue="1" operator="equal">
      <formula>"入金"</formula>
    </cfRule>
  </conditionalFormatting>
  <conditionalFormatting sqref="F98">
    <cfRule type="cellIs" dxfId="862" priority="887" stopIfTrue="1" operator="equal">
      <formula>"入金"</formula>
    </cfRule>
  </conditionalFormatting>
  <conditionalFormatting sqref="F98">
    <cfRule type="cellIs" dxfId="861" priority="886" stopIfTrue="1" operator="equal">
      <formula>"入金"</formula>
    </cfRule>
  </conditionalFormatting>
  <conditionalFormatting sqref="F98">
    <cfRule type="cellIs" dxfId="860" priority="885" stopIfTrue="1" operator="equal">
      <formula>"入金"</formula>
    </cfRule>
  </conditionalFormatting>
  <conditionalFormatting sqref="F98">
    <cfRule type="cellIs" dxfId="859" priority="884" stopIfTrue="1" operator="equal">
      <formula>"入金"</formula>
    </cfRule>
  </conditionalFormatting>
  <conditionalFormatting sqref="F98">
    <cfRule type="cellIs" dxfId="858" priority="883" stopIfTrue="1" operator="equal">
      <formula>"入金"</formula>
    </cfRule>
  </conditionalFormatting>
  <conditionalFormatting sqref="F98">
    <cfRule type="cellIs" dxfId="857" priority="882" stopIfTrue="1" operator="equal">
      <formula>"入金"</formula>
    </cfRule>
  </conditionalFormatting>
  <conditionalFormatting sqref="F98">
    <cfRule type="cellIs" dxfId="856" priority="881" stopIfTrue="1" operator="equal">
      <formula>"入金"</formula>
    </cfRule>
  </conditionalFormatting>
  <conditionalFormatting sqref="F98">
    <cfRule type="cellIs" dxfId="855" priority="880" stopIfTrue="1" operator="equal">
      <formula>"入金"</formula>
    </cfRule>
  </conditionalFormatting>
  <conditionalFormatting sqref="F98">
    <cfRule type="cellIs" dxfId="854" priority="879" stopIfTrue="1" operator="equal">
      <formula>"入金"</formula>
    </cfRule>
  </conditionalFormatting>
  <conditionalFormatting sqref="W98">
    <cfRule type="cellIs" dxfId="853" priority="932" stopIfTrue="1" operator="equal">
      <formula>"入金"</formula>
    </cfRule>
  </conditionalFormatting>
  <conditionalFormatting sqref="U98">
    <cfRule type="cellIs" dxfId="852" priority="981" stopIfTrue="1" operator="equal">
      <formula>"現金"</formula>
    </cfRule>
  </conditionalFormatting>
  <conditionalFormatting sqref="W98">
    <cfRule type="cellIs" dxfId="851" priority="954" stopIfTrue="1" operator="equal">
      <formula>"入金"</formula>
    </cfRule>
  </conditionalFormatting>
  <conditionalFormatting sqref="W98">
    <cfRule type="cellIs" dxfId="850" priority="953" stopIfTrue="1" operator="equal">
      <formula>"入金"</formula>
    </cfRule>
  </conditionalFormatting>
  <conditionalFormatting sqref="U98">
    <cfRule type="cellIs" dxfId="849" priority="980" stopIfTrue="1" operator="equal">
      <formula>"現金"</formula>
    </cfRule>
  </conditionalFormatting>
  <conditionalFormatting sqref="U98">
    <cfRule type="cellIs" dxfId="848" priority="979" stopIfTrue="1" operator="equal">
      <formula>"現金"</formula>
    </cfRule>
  </conditionalFormatting>
  <conditionalFormatting sqref="U98">
    <cfRule type="cellIs" dxfId="847" priority="978" stopIfTrue="1" operator="equal">
      <formula>"現金"</formula>
    </cfRule>
  </conditionalFormatting>
  <conditionalFormatting sqref="U98">
    <cfRule type="cellIs" dxfId="846" priority="977" stopIfTrue="1" operator="equal">
      <formula>"現金"</formula>
    </cfRule>
  </conditionalFormatting>
  <conditionalFormatting sqref="U98">
    <cfRule type="cellIs" dxfId="845" priority="976" stopIfTrue="1" operator="equal">
      <formula>"現金"</formula>
    </cfRule>
  </conditionalFormatting>
  <conditionalFormatting sqref="W98">
    <cfRule type="cellIs" dxfId="844" priority="975" stopIfTrue="1" operator="equal">
      <formula>"入金"</formula>
    </cfRule>
  </conditionalFormatting>
  <conditionalFormatting sqref="W98">
    <cfRule type="cellIs" dxfId="843" priority="974" stopIfTrue="1" operator="equal">
      <formula>"入金"</formula>
    </cfRule>
  </conditionalFormatting>
  <conditionalFormatting sqref="W98">
    <cfRule type="cellIs" dxfId="842" priority="973" stopIfTrue="1" operator="equal">
      <formula>"入金"</formula>
    </cfRule>
  </conditionalFormatting>
  <conditionalFormatting sqref="W98">
    <cfRule type="cellIs" dxfId="841" priority="972" stopIfTrue="1" operator="equal">
      <formula>"入金"</formula>
    </cfRule>
  </conditionalFormatting>
  <conditionalFormatting sqref="W98">
    <cfRule type="cellIs" dxfId="840" priority="971" stopIfTrue="1" operator="equal">
      <formula>"入金"</formula>
    </cfRule>
  </conditionalFormatting>
  <conditionalFormatting sqref="W98">
    <cfRule type="cellIs" dxfId="839" priority="970" stopIfTrue="1" operator="equal">
      <formula>"入金"</formula>
    </cfRule>
  </conditionalFormatting>
  <conditionalFormatting sqref="W98">
    <cfRule type="cellIs" dxfId="838" priority="969" stopIfTrue="1" operator="equal">
      <formula>"入金"</formula>
    </cfRule>
  </conditionalFormatting>
  <conditionalFormatting sqref="W98">
    <cfRule type="cellIs" dxfId="837" priority="968" stopIfTrue="1" operator="equal">
      <formula>"入金"</formula>
    </cfRule>
  </conditionalFormatting>
  <conditionalFormatting sqref="W98">
    <cfRule type="cellIs" dxfId="836" priority="967" stopIfTrue="1" operator="equal">
      <formula>"入金"</formula>
    </cfRule>
  </conditionalFormatting>
  <conditionalFormatting sqref="W98">
    <cfRule type="cellIs" dxfId="835" priority="966" stopIfTrue="1" operator="equal">
      <formula>"入金"</formula>
    </cfRule>
  </conditionalFormatting>
  <conditionalFormatting sqref="W98">
    <cfRule type="cellIs" dxfId="834" priority="965" stopIfTrue="1" operator="equal">
      <formula>"入金"</formula>
    </cfRule>
  </conditionalFormatting>
  <conditionalFormatting sqref="W98">
    <cfRule type="cellIs" dxfId="833" priority="964" stopIfTrue="1" operator="equal">
      <formula>"入金"</formula>
    </cfRule>
  </conditionalFormatting>
  <conditionalFormatting sqref="W98">
    <cfRule type="cellIs" dxfId="832" priority="963" stopIfTrue="1" operator="equal">
      <formula>"入金"</formula>
    </cfRule>
  </conditionalFormatting>
  <conditionalFormatting sqref="W98">
    <cfRule type="cellIs" dxfId="831" priority="962" stopIfTrue="1" operator="equal">
      <formula>"入金"</formula>
    </cfRule>
  </conditionalFormatting>
  <conditionalFormatting sqref="W98">
    <cfRule type="cellIs" dxfId="830" priority="961" stopIfTrue="1" operator="equal">
      <formula>"入金"</formula>
    </cfRule>
  </conditionalFormatting>
  <conditionalFormatting sqref="W98">
    <cfRule type="cellIs" dxfId="829" priority="960" stopIfTrue="1" operator="equal">
      <formula>"入金"</formula>
    </cfRule>
  </conditionalFormatting>
  <conditionalFormatting sqref="W98">
    <cfRule type="cellIs" dxfId="828" priority="959" stopIfTrue="1" operator="equal">
      <formula>"入金"</formula>
    </cfRule>
  </conditionalFormatting>
  <conditionalFormatting sqref="U98">
    <cfRule type="cellIs" dxfId="827" priority="958" stopIfTrue="1" operator="equal">
      <formula>"現金"</formula>
    </cfRule>
  </conditionalFormatting>
  <conditionalFormatting sqref="W98">
    <cfRule type="cellIs" dxfId="826" priority="957" stopIfTrue="1" operator="equal">
      <formula>"入金"</formula>
    </cfRule>
  </conditionalFormatting>
  <conditionalFormatting sqref="W98">
    <cfRule type="cellIs" dxfId="825" priority="956" stopIfTrue="1" operator="equal">
      <formula>"入金"</formula>
    </cfRule>
  </conditionalFormatting>
  <conditionalFormatting sqref="W98">
    <cfRule type="cellIs" dxfId="824" priority="955" stopIfTrue="1" operator="equal">
      <formula>"入金"</formula>
    </cfRule>
  </conditionalFormatting>
  <conditionalFormatting sqref="W98">
    <cfRule type="cellIs" dxfId="823" priority="952" stopIfTrue="1" operator="equal">
      <formula>"入金"</formula>
    </cfRule>
  </conditionalFormatting>
  <conditionalFormatting sqref="W98">
    <cfRule type="cellIs" dxfId="822" priority="951" stopIfTrue="1" operator="equal">
      <formula>"入金"</formula>
    </cfRule>
  </conditionalFormatting>
  <conditionalFormatting sqref="W98">
    <cfRule type="cellIs" dxfId="821" priority="950" stopIfTrue="1" operator="equal">
      <formula>"入金"</formula>
    </cfRule>
  </conditionalFormatting>
  <conditionalFormatting sqref="W98">
    <cfRule type="cellIs" dxfId="820" priority="949" stopIfTrue="1" operator="equal">
      <formula>"入金"</formula>
    </cfRule>
  </conditionalFormatting>
  <conditionalFormatting sqref="W98">
    <cfRule type="cellIs" dxfId="819" priority="948" stopIfTrue="1" operator="equal">
      <formula>"入金"</formula>
    </cfRule>
  </conditionalFormatting>
  <conditionalFormatting sqref="W98">
    <cfRule type="cellIs" dxfId="818" priority="947" stopIfTrue="1" operator="equal">
      <formula>"入金"</formula>
    </cfRule>
  </conditionalFormatting>
  <conditionalFormatting sqref="W98">
    <cfRule type="cellIs" dxfId="817" priority="946" stopIfTrue="1" operator="equal">
      <formula>"入金"</formula>
    </cfRule>
  </conditionalFormatting>
  <conditionalFormatting sqref="W98">
    <cfRule type="cellIs" dxfId="816" priority="945" stopIfTrue="1" operator="equal">
      <formula>"入金"</formula>
    </cfRule>
  </conditionalFormatting>
  <conditionalFormatting sqref="W98">
    <cfRule type="cellIs" dxfId="815" priority="944" stopIfTrue="1" operator="equal">
      <formula>"入金"</formula>
    </cfRule>
  </conditionalFormatting>
  <conditionalFormatting sqref="W98">
    <cfRule type="cellIs" dxfId="814" priority="943" stopIfTrue="1" operator="equal">
      <formula>"入金"</formula>
    </cfRule>
  </conditionalFormatting>
  <conditionalFormatting sqref="W98">
    <cfRule type="cellIs" dxfId="813" priority="942" stopIfTrue="1" operator="equal">
      <formula>"入金"</formula>
    </cfRule>
  </conditionalFormatting>
  <conditionalFormatting sqref="W98">
    <cfRule type="cellIs" dxfId="812" priority="941" stopIfTrue="1" operator="equal">
      <formula>"入金"</formula>
    </cfRule>
  </conditionalFormatting>
  <conditionalFormatting sqref="U98">
    <cfRule type="cellIs" dxfId="811" priority="940" stopIfTrue="1" operator="equal">
      <formula>"現金"</formula>
    </cfRule>
  </conditionalFormatting>
  <conditionalFormatting sqref="U98">
    <cfRule type="cellIs" dxfId="810" priority="939" stopIfTrue="1" operator="equal">
      <formula>"現金"</formula>
    </cfRule>
  </conditionalFormatting>
  <conditionalFormatting sqref="U98">
    <cfRule type="cellIs" dxfId="809" priority="938" stopIfTrue="1" operator="equal">
      <formula>"現金"</formula>
    </cfRule>
  </conditionalFormatting>
  <conditionalFormatting sqref="U98">
    <cfRule type="cellIs" dxfId="808" priority="937" stopIfTrue="1" operator="equal">
      <formula>"現金"</formula>
    </cfRule>
  </conditionalFormatting>
  <conditionalFormatting sqref="W98">
    <cfRule type="cellIs" dxfId="807" priority="936" stopIfTrue="1" operator="equal">
      <formula>"入金"</formula>
    </cfRule>
  </conditionalFormatting>
  <conditionalFormatting sqref="W98">
    <cfRule type="cellIs" dxfId="806" priority="935" stopIfTrue="1" operator="equal">
      <formula>"入金"</formula>
    </cfRule>
  </conditionalFormatting>
  <conditionalFormatting sqref="U98">
    <cfRule type="cellIs" dxfId="805" priority="934" stopIfTrue="1" operator="equal">
      <formula>"現金"</formula>
    </cfRule>
  </conditionalFormatting>
  <conditionalFormatting sqref="W98">
    <cfRule type="cellIs" dxfId="804" priority="933" stopIfTrue="1" operator="equal">
      <formula>"入金"</formula>
    </cfRule>
  </conditionalFormatting>
  <conditionalFormatting sqref="W94">
    <cfRule type="cellIs" dxfId="803" priority="985" stopIfTrue="1" operator="equal">
      <formula>"入金"</formula>
    </cfRule>
  </conditionalFormatting>
  <conditionalFormatting sqref="U94">
    <cfRule type="cellIs" dxfId="802" priority="984" stopIfTrue="1" operator="equal">
      <formula>"現金"</formula>
    </cfRule>
  </conditionalFormatting>
  <conditionalFormatting sqref="G94:G95">
    <cfRule type="cellIs" dxfId="801" priority="986" stopIfTrue="1" operator="equal">
      <formula>"入金"</formula>
    </cfRule>
  </conditionalFormatting>
  <conditionalFormatting sqref="W96">
    <cfRule type="cellIs" dxfId="800" priority="3885" stopIfTrue="1" operator="equal">
      <formula>"入金"</formula>
    </cfRule>
  </conditionalFormatting>
  <conditionalFormatting sqref="W96">
    <cfRule type="cellIs" dxfId="799" priority="3883" stopIfTrue="1" operator="equal">
      <formula>"入金"</formula>
    </cfRule>
  </conditionalFormatting>
  <conditionalFormatting sqref="W96">
    <cfRule type="cellIs" dxfId="798" priority="3881" stopIfTrue="1" operator="equal">
      <formula>"入金"</formula>
    </cfRule>
  </conditionalFormatting>
  <conditionalFormatting sqref="W96">
    <cfRule type="cellIs" dxfId="797" priority="3882" stopIfTrue="1" operator="equal">
      <formula>"入金"</formula>
    </cfRule>
  </conditionalFormatting>
  <conditionalFormatting sqref="W96">
    <cfRule type="cellIs" dxfId="796" priority="3877" stopIfTrue="1" operator="equal">
      <formula>"入金"</formula>
    </cfRule>
  </conditionalFormatting>
  <conditionalFormatting sqref="W96">
    <cfRule type="cellIs" dxfId="795" priority="3876" stopIfTrue="1" operator="equal">
      <formula>"入金"</formula>
    </cfRule>
  </conditionalFormatting>
  <conditionalFormatting sqref="W96">
    <cfRule type="cellIs" dxfId="794" priority="3874" stopIfTrue="1" operator="equal">
      <formula>"入金"</formula>
    </cfRule>
  </conditionalFormatting>
  <conditionalFormatting sqref="W96">
    <cfRule type="cellIs" dxfId="793" priority="3875" stopIfTrue="1" operator="equal">
      <formula>"入金"</formula>
    </cfRule>
  </conditionalFormatting>
  <conditionalFormatting sqref="U97">
    <cfRule type="cellIs" dxfId="792" priority="3872" stopIfTrue="1" operator="equal">
      <formula>"現金"</formula>
    </cfRule>
  </conditionalFormatting>
  <conditionalFormatting sqref="W97">
    <cfRule type="cellIs" dxfId="791" priority="3873" stopIfTrue="1" operator="equal">
      <formula>"入金"</formula>
    </cfRule>
  </conditionalFormatting>
  <conditionalFormatting sqref="W97">
    <cfRule type="cellIs" dxfId="790" priority="3871" stopIfTrue="1" operator="equal">
      <formula>"入金"</formula>
    </cfRule>
  </conditionalFormatting>
  <conditionalFormatting sqref="W97">
    <cfRule type="cellIs" dxfId="789" priority="3869" stopIfTrue="1" operator="equal">
      <formula>"入金"</formula>
    </cfRule>
  </conditionalFormatting>
  <conditionalFormatting sqref="W97">
    <cfRule type="cellIs" dxfId="788" priority="3870" stopIfTrue="1" operator="equal">
      <formula>"入金"</formula>
    </cfRule>
  </conditionalFormatting>
  <conditionalFormatting sqref="U97">
    <cfRule type="cellIs" dxfId="787" priority="3868" stopIfTrue="1" operator="equal">
      <formula>"現金"</formula>
    </cfRule>
  </conditionalFormatting>
  <conditionalFormatting sqref="U97">
    <cfRule type="cellIs" dxfId="786" priority="3867" stopIfTrue="1" operator="equal">
      <formula>"現金"</formula>
    </cfRule>
  </conditionalFormatting>
  <conditionalFormatting sqref="U97">
    <cfRule type="cellIs" dxfId="785" priority="3866" stopIfTrue="1" operator="equal">
      <formula>"現金"</formula>
    </cfRule>
  </conditionalFormatting>
  <conditionalFormatting sqref="W97">
    <cfRule type="cellIs" dxfId="784" priority="3865" stopIfTrue="1" operator="equal">
      <formula>"入金"</formula>
    </cfRule>
  </conditionalFormatting>
  <conditionalFormatting sqref="W97">
    <cfRule type="cellIs" dxfId="783" priority="3864" stopIfTrue="1" operator="equal">
      <formula>"入金"</formula>
    </cfRule>
  </conditionalFormatting>
  <conditionalFormatting sqref="W97">
    <cfRule type="cellIs" dxfId="782" priority="3862" stopIfTrue="1" operator="equal">
      <formula>"入金"</formula>
    </cfRule>
  </conditionalFormatting>
  <conditionalFormatting sqref="W97">
    <cfRule type="cellIs" dxfId="781" priority="3863" stopIfTrue="1" operator="equal">
      <formula>"入金"</formula>
    </cfRule>
  </conditionalFormatting>
  <conditionalFormatting sqref="F96">
    <cfRule type="cellIs" dxfId="780" priority="3861" stopIfTrue="1" operator="equal">
      <formula>"入金"</formula>
    </cfRule>
  </conditionalFormatting>
  <conditionalFormatting sqref="F96">
    <cfRule type="cellIs" dxfId="779" priority="3860" stopIfTrue="1" operator="equal">
      <formula>"入金"</formula>
    </cfRule>
  </conditionalFormatting>
  <conditionalFormatting sqref="U96">
    <cfRule type="cellIs" dxfId="778" priority="3859" stopIfTrue="1" operator="equal">
      <formula>"現金"</formula>
    </cfRule>
  </conditionalFormatting>
  <conditionalFormatting sqref="U96">
    <cfRule type="cellIs" dxfId="777" priority="3858" stopIfTrue="1" operator="equal">
      <formula>"現金"</formula>
    </cfRule>
  </conditionalFormatting>
  <conditionalFormatting sqref="U96">
    <cfRule type="cellIs" dxfId="776" priority="3857" stopIfTrue="1" operator="equal">
      <formula>"現金"</formula>
    </cfRule>
  </conditionalFormatting>
  <conditionalFormatting sqref="U96">
    <cfRule type="cellIs" dxfId="775" priority="3856" stopIfTrue="1" operator="equal">
      <formula>"現金"</formula>
    </cfRule>
  </conditionalFormatting>
  <conditionalFormatting sqref="U96">
    <cfRule type="cellIs" dxfId="774" priority="3855" stopIfTrue="1" operator="equal">
      <formula>"現金"</formula>
    </cfRule>
  </conditionalFormatting>
  <conditionalFormatting sqref="U96">
    <cfRule type="cellIs" dxfId="773" priority="3854" stopIfTrue="1" operator="equal">
      <formula>"現金"</formula>
    </cfRule>
  </conditionalFormatting>
  <conditionalFormatting sqref="U96">
    <cfRule type="cellIs" dxfId="772" priority="3853" stopIfTrue="1" operator="equal">
      <formula>"現金"</formula>
    </cfRule>
  </conditionalFormatting>
  <conditionalFormatting sqref="U96">
    <cfRule type="cellIs" dxfId="771" priority="3852" stopIfTrue="1" operator="equal">
      <formula>"現金"</formula>
    </cfRule>
  </conditionalFormatting>
  <conditionalFormatting sqref="U102">
    <cfRule type="cellIs" dxfId="770" priority="720" stopIfTrue="1" operator="equal">
      <formula>"現金"</formula>
    </cfRule>
  </conditionalFormatting>
  <conditionalFormatting sqref="U102">
    <cfRule type="cellIs" dxfId="769" priority="719" stopIfTrue="1" operator="equal">
      <formula>"現金"</formula>
    </cfRule>
  </conditionalFormatting>
  <conditionalFormatting sqref="U102">
    <cfRule type="cellIs" dxfId="768" priority="718" stopIfTrue="1" operator="equal">
      <formula>"現金"</formula>
    </cfRule>
  </conditionalFormatting>
  <conditionalFormatting sqref="U102">
    <cfRule type="cellIs" dxfId="767" priority="717" stopIfTrue="1" operator="equal">
      <formula>"現金"</formula>
    </cfRule>
  </conditionalFormatting>
  <conditionalFormatting sqref="U102">
    <cfRule type="cellIs" dxfId="766" priority="716" stopIfTrue="1" operator="equal">
      <formula>"現金"</formula>
    </cfRule>
  </conditionalFormatting>
  <conditionalFormatting sqref="U102">
    <cfRule type="cellIs" dxfId="765" priority="715" stopIfTrue="1" operator="equal">
      <formula>"現金"</formula>
    </cfRule>
  </conditionalFormatting>
  <conditionalFormatting sqref="U102">
    <cfRule type="cellIs" dxfId="764" priority="714" stopIfTrue="1" operator="equal">
      <formula>"現金"</formula>
    </cfRule>
  </conditionalFormatting>
  <conditionalFormatting sqref="U102">
    <cfRule type="cellIs" dxfId="763" priority="713" stopIfTrue="1" operator="equal">
      <formula>"現金"</formula>
    </cfRule>
  </conditionalFormatting>
  <conditionalFormatting sqref="A102:A103">
    <cfRule type="cellIs" dxfId="762" priority="773" stopIfTrue="1" operator="equal">
      <formula>"　"</formula>
    </cfRule>
  </conditionalFormatting>
  <conditionalFormatting sqref="W102">
    <cfRule type="cellIs" dxfId="761" priority="803" stopIfTrue="1" operator="equal">
      <formula>"入金"</formula>
    </cfRule>
  </conditionalFormatting>
  <conditionalFormatting sqref="W102">
    <cfRule type="cellIs" dxfId="760" priority="802" stopIfTrue="1" operator="equal">
      <formula>"入金"</formula>
    </cfRule>
  </conditionalFormatting>
  <conditionalFormatting sqref="W102">
    <cfRule type="cellIs" dxfId="759" priority="800" stopIfTrue="1" operator="equal">
      <formula>"入金"</formula>
    </cfRule>
  </conditionalFormatting>
  <conditionalFormatting sqref="W102">
    <cfRule type="cellIs" dxfId="758" priority="801" stopIfTrue="1" operator="equal">
      <formula>"入金"</formula>
    </cfRule>
  </conditionalFormatting>
  <conditionalFormatting sqref="W102">
    <cfRule type="cellIs" dxfId="757" priority="799" stopIfTrue="1" operator="equal">
      <formula>"入金"</formula>
    </cfRule>
  </conditionalFormatting>
  <conditionalFormatting sqref="W102">
    <cfRule type="cellIs" dxfId="756" priority="798" stopIfTrue="1" operator="equal">
      <formula>"入金"</formula>
    </cfRule>
  </conditionalFormatting>
  <conditionalFormatting sqref="W102">
    <cfRule type="cellIs" dxfId="755" priority="796" stopIfTrue="1" operator="equal">
      <formula>"入金"</formula>
    </cfRule>
  </conditionalFormatting>
  <conditionalFormatting sqref="W102">
    <cfRule type="cellIs" dxfId="754" priority="797" stopIfTrue="1" operator="equal">
      <formula>"入金"</formula>
    </cfRule>
  </conditionalFormatting>
  <conditionalFormatting sqref="U103">
    <cfRule type="cellIs" dxfId="753" priority="794" stopIfTrue="1" operator="equal">
      <formula>"現金"</formula>
    </cfRule>
  </conditionalFormatting>
  <conditionalFormatting sqref="W103">
    <cfRule type="cellIs" dxfId="752" priority="795" stopIfTrue="1" operator="equal">
      <formula>"入金"</formula>
    </cfRule>
  </conditionalFormatting>
  <conditionalFormatting sqref="W103">
    <cfRule type="cellIs" dxfId="751" priority="793" stopIfTrue="1" operator="equal">
      <formula>"入金"</formula>
    </cfRule>
  </conditionalFormatting>
  <conditionalFormatting sqref="W103">
    <cfRule type="cellIs" dxfId="750" priority="791" stopIfTrue="1" operator="equal">
      <formula>"入金"</formula>
    </cfRule>
  </conditionalFormatting>
  <conditionalFormatting sqref="W103">
    <cfRule type="cellIs" dxfId="749" priority="792" stopIfTrue="1" operator="equal">
      <formula>"入金"</formula>
    </cfRule>
  </conditionalFormatting>
  <conditionalFormatting sqref="U103">
    <cfRule type="cellIs" dxfId="748" priority="790" stopIfTrue="1" operator="equal">
      <formula>"現金"</formula>
    </cfRule>
  </conditionalFormatting>
  <conditionalFormatting sqref="U103">
    <cfRule type="cellIs" dxfId="747" priority="789" stopIfTrue="1" operator="equal">
      <formula>"現金"</formula>
    </cfRule>
  </conditionalFormatting>
  <conditionalFormatting sqref="U103">
    <cfRule type="cellIs" dxfId="746" priority="788" stopIfTrue="1" operator="equal">
      <formula>"現金"</formula>
    </cfRule>
  </conditionalFormatting>
  <conditionalFormatting sqref="W103">
    <cfRule type="cellIs" dxfId="745" priority="787" stopIfTrue="1" operator="equal">
      <formula>"入金"</formula>
    </cfRule>
  </conditionalFormatting>
  <conditionalFormatting sqref="W103">
    <cfRule type="cellIs" dxfId="744" priority="786" stopIfTrue="1" operator="equal">
      <formula>"入金"</formula>
    </cfRule>
  </conditionalFormatting>
  <conditionalFormatting sqref="W103">
    <cfRule type="cellIs" dxfId="743" priority="784" stopIfTrue="1" operator="equal">
      <formula>"入金"</formula>
    </cfRule>
  </conditionalFormatting>
  <conditionalFormatting sqref="W103">
    <cfRule type="cellIs" dxfId="742" priority="785" stopIfTrue="1" operator="equal">
      <formula>"入金"</formula>
    </cfRule>
  </conditionalFormatting>
  <conditionalFormatting sqref="F102">
    <cfRule type="cellIs" dxfId="741" priority="783" stopIfTrue="1" operator="equal">
      <formula>"入金"</formula>
    </cfRule>
  </conditionalFormatting>
  <conditionalFormatting sqref="F102">
    <cfRule type="cellIs" dxfId="740" priority="782" stopIfTrue="1" operator="equal">
      <formula>"入金"</formula>
    </cfRule>
  </conditionalFormatting>
  <conditionalFormatting sqref="A100:A101">
    <cfRule type="cellIs" dxfId="739" priority="804" stopIfTrue="1" operator="equal">
      <formula>"　"</formula>
    </cfRule>
  </conditionalFormatting>
  <conditionalFormatting sqref="W100">
    <cfRule type="cellIs" dxfId="738" priority="834" stopIfTrue="1" operator="equal">
      <formula>"入金"</formula>
    </cfRule>
  </conditionalFormatting>
  <conditionalFormatting sqref="W100">
    <cfRule type="cellIs" dxfId="737" priority="833" stopIfTrue="1" operator="equal">
      <formula>"入金"</formula>
    </cfRule>
  </conditionalFormatting>
  <conditionalFormatting sqref="W100">
    <cfRule type="cellIs" dxfId="736" priority="831" stopIfTrue="1" operator="equal">
      <formula>"入金"</formula>
    </cfRule>
  </conditionalFormatting>
  <conditionalFormatting sqref="W100">
    <cfRule type="cellIs" dxfId="735" priority="832" stopIfTrue="1" operator="equal">
      <formula>"入金"</formula>
    </cfRule>
  </conditionalFormatting>
  <conditionalFormatting sqref="W100">
    <cfRule type="cellIs" dxfId="734" priority="830" stopIfTrue="1" operator="equal">
      <formula>"入金"</formula>
    </cfRule>
  </conditionalFormatting>
  <conditionalFormatting sqref="W100">
    <cfRule type="cellIs" dxfId="733" priority="829" stopIfTrue="1" operator="equal">
      <formula>"入金"</formula>
    </cfRule>
  </conditionalFormatting>
  <conditionalFormatting sqref="W100">
    <cfRule type="cellIs" dxfId="732" priority="827" stopIfTrue="1" operator="equal">
      <formula>"入金"</formula>
    </cfRule>
  </conditionalFormatting>
  <conditionalFormatting sqref="W100">
    <cfRule type="cellIs" dxfId="731" priority="828" stopIfTrue="1" operator="equal">
      <formula>"入金"</formula>
    </cfRule>
  </conditionalFormatting>
  <conditionalFormatting sqref="U101">
    <cfRule type="cellIs" dxfId="730" priority="825" stopIfTrue="1" operator="equal">
      <formula>"現金"</formula>
    </cfRule>
  </conditionalFormatting>
  <conditionalFormatting sqref="W101">
    <cfRule type="cellIs" dxfId="729" priority="826" stopIfTrue="1" operator="equal">
      <formula>"入金"</formula>
    </cfRule>
  </conditionalFormatting>
  <conditionalFormatting sqref="W101">
    <cfRule type="cellIs" dxfId="728" priority="824" stopIfTrue="1" operator="equal">
      <formula>"入金"</formula>
    </cfRule>
  </conditionalFormatting>
  <conditionalFormatting sqref="W101">
    <cfRule type="cellIs" dxfId="727" priority="822" stopIfTrue="1" operator="equal">
      <formula>"入金"</formula>
    </cfRule>
  </conditionalFormatting>
  <conditionalFormatting sqref="W101">
    <cfRule type="cellIs" dxfId="726" priority="823" stopIfTrue="1" operator="equal">
      <formula>"入金"</formula>
    </cfRule>
  </conditionalFormatting>
  <conditionalFormatting sqref="U101">
    <cfRule type="cellIs" dxfId="725" priority="821" stopIfTrue="1" operator="equal">
      <formula>"現金"</formula>
    </cfRule>
  </conditionalFormatting>
  <conditionalFormatting sqref="U101">
    <cfRule type="cellIs" dxfId="724" priority="820" stopIfTrue="1" operator="equal">
      <formula>"現金"</formula>
    </cfRule>
  </conditionalFormatting>
  <conditionalFormatting sqref="U101">
    <cfRule type="cellIs" dxfId="723" priority="819" stopIfTrue="1" operator="equal">
      <formula>"現金"</formula>
    </cfRule>
  </conditionalFormatting>
  <conditionalFormatting sqref="W101">
    <cfRule type="cellIs" dxfId="722" priority="818" stopIfTrue="1" operator="equal">
      <formula>"入金"</formula>
    </cfRule>
  </conditionalFormatting>
  <conditionalFormatting sqref="W101">
    <cfRule type="cellIs" dxfId="721" priority="817" stopIfTrue="1" operator="equal">
      <formula>"入金"</formula>
    </cfRule>
  </conditionalFormatting>
  <conditionalFormatting sqref="W101">
    <cfRule type="cellIs" dxfId="720" priority="815" stopIfTrue="1" operator="equal">
      <formula>"入金"</formula>
    </cfRule>
  </conditionalFormatting>
  <conditionalFormatting sqref="W101">
    <cfRule type="cellIs" dxfId="719" priority="816" stopIfTrue="1" operator="equal">
      <formula>"入金"</formula>
    </cfRule>
  </conditionalFormatting>
  <conditionalFormatting sqref="F100">
    <cfRule type="cellIs" dxfId="718" priority="814" stopIfTrue="1" operator="equal">
      <formula>"入金"</formula>
    </cfRule>
  </conditionalFormatting>
  <conditionalFormatting sqref="F100">
    <cfRule type="cellIs" dxfId="717" priority="813" stopIfTrue="1" operator="equal">
      <formula>"入金"</formula>
    </cfRule>
  </conditionalFormatting>
  <conditionalFormatting sqref="U100">
    <cfRule type="cellIs" dxfId="716" priority="812" stopIfTrue="1" operator="equal">
      <formula>"現金"</formula>
    </cfRule>
  </conditionalFormatting>
  <conditionalFormatting sqref="U100">
    <cfRule type="cellIs" dxfId="715" priority="811" stopIfTrue="1" operator="equal">
      <formula>"現金"</formula>
    </cfRule>
  </conditionalFormatting>
  <conditionalFormatting sqref="U100">
    <cfRule type="cellIs" dxfId="714" priority="810" stopIfTrue="1" operator="equal">
      <formula>"現金"</formula>
    </cfRule>
  </conditionalFormatting>
  <conditionalFormatting sqref="U100">
    <cfRule type="cellIs" dxfId="713" priority="809" stopIfTrue="1" operator="equal">
      <formula>"現金"</formula>
    </cfRule>
  </conditionalFormatting>
  <conditionalFormatting sqref="U100">
    <cfRule type="cellIs" dxfId="712" priority="808" stopIfTrue="1" operator="equal">
      <formula>"現金"</formula>
    </cfRule>
  </conditionalFormatting>
  <conditionalFormatting sqref="U100">
    <cfRule type="cellIs" dxfId="711" priority="807" stopIfTrue="1" operator="equal">
      <formula>"現金"</formula>
    </cfRule>
  </conditionalFormatting>
  <conditionalFormatting sqref="U100">
    <cfRule type="cellIs" dxfId="710" priority="806" stopIfTrue="1" operator="equal">
      <formula>"現金"</formula>
    </cfRule>
  </conditionalFormatting>
  <conditionalFormatting sqref="U100">
    <cfRule type="cellIs" dxfId="709" priority="805" stopIfTrue="1" operator="equal">
      <formula>"現金"</formula>
    </cfRule>
  </conditionalFormatting>
  <conditionalFormatting sqref="W99">
    <cfRule type="cellIs" dxfId="708" priority="556" stopIfTrue="1" operator="equal">
      <formula>"入金"</formula>
    </cfRule>
  </conditionalFormatting>
  <conditionalFormatting sqref="F99">
    <cfRule type="cellIs" dxfId="707" priority="557" stopIfTrue="1" operator="equal">
      <formula>"入金"</formula>
    </cfRule>
  </conditionalFormatting>
  <conditionalFormatting sqref="U99">
    <cfRule type="cellIs" dxfId="706" priority="567" stopIfTrue="1" operator="equal">
      <formula>"現金"</formula>
    </cfRule>
  </conditionalFormatting>
  <conditionalFormatting sqref="F104 W104 F107:F108 W107">
    <cfRule type="cellIs" dxfId="705" priority="560" stopIfTrue="1" operator="equal">
      <formula>"入金"</formula>
    </cfRule>
  </conditionalFormatting>
  <conditionalFormatting sqref="U104 U107">
    <cfRule type="cellIs" dxfId="704" priority="561" stopIfTrue="1" operator="equal">
      <formula>"現金"</formula>
    </cfRule>
  </conditionalFormatting>
  <conditionalFormatting sqref="F106 F109">
    <cfRule type="cellIs" dxfId="703" priority="650" stopIfTrue="1" operator="equal">
      <formula>"入金"</formula>
    </cfRule>
  </conditionalFormatting>
  <conditionalFormatting sqref="W106">
    <cfRule type="cellIs" dxfId="702" priority="8038" stopIfTrue="1" operator="equal">
      <formula>"入金"</formula>
    </cfRule>
  </conditionalFormatting>
  <conditionalFormatting sqref="U106">
    <cfRule type="cellIs" dxfId="701" priority="781" stopIfTrue="1" operator="equal">
      <formula>"現金"</formula>
    </cfRule>
  </conditionalFormatting>
  <conditionalFormatting sqref="U106">
    <cfRule type="cellIs" dxfId="700" priority="780" stopIfTrue="1" operator="equal">
      <formula>"現金"</formula>
    </cfRule>
  </conditionalFormatting>
  <conditionalFormatting sqref="U106">
    <cfRule type="cellIs" dxfId="699" priority="779" stopIfTrue="1" operator="equal">
      <formula>"現金"</formula>
    </cfRule>
  </conditionalFormatting>
  <conditionalFormatting sqref="U106">
    <cfRule type="cellIs" dxfId="698" priority="778" stopIfTrue="1" operator="equal">
      <formula>"現金"</formula>
    </cfRule>
  </conditionalFormatting>
  <conditionalFormatting sqref="U106">
    <cfRule type="cellIs" dxfId="697" priority="777" stopIfTrue="1" operator="equal">
      <formula>"現金"</formula>
    </cfRule>
  </conditionalFormatting>
  <conditionalFormatting sqref="U106">
    <cfRule type="cellIs" dxfId="696" priority="776" stopIfTrue="1" operator="equal">
      <formula>"現金"</formula>
    </cfRule>
  </conditionalFormatting>
  <conditionalFormatting sqref="U106">
    <cfRule type="cellIs" dxfId="695" priority="775" stopIfTrue="1" operator="equal">
      <formula>"現金"</formula>
    </cfRule>
  </conditionalFormatting>
  <conditionalFormatting sqref="U106">
    <cfRule type="cellIs" dxfId="694" priority="774" stopIfTrue="1" operator="equal">
      <formula>"現金"</formula>
    </cfRule>
  </conditionalFormatting>
  <conditionalFormatting sqref="U109">
    <cfRule type="cellIs" dxfId="693" priority="593" stopIfTrue="1" operator="equal">
      <formula>"現金"</formula>
    </cfRule>
  </conditionalFormatting>
  <conditionalFormatting sqref="W109">
    <cfRule type="cellIs" dxfId="692" priority="651" stopIfTrue="1" operator="equal">
      <formula>"入金"</formula>
    </cfRule>
  </conditionalFormatting>
  <conditionalFormatting sqref="W109">
    <cfRule type="cellIs" dxfId="691" priority="652" stopIfTrue="1" operator="equal">
      <formula>"入金"</formula>
    </cfRule>
  </conditionalFormatting>
  <conditionalFormatting sqref="W108">
    <cfRule type="cellIs" dxfId="690" priority="566" stopIfTrue="1" operator="equal">
      <formula>"入金"</formula>
    </cfRule>
  </conditionalFormatting>
  <conditionalFormatting sqref="W108">
    <cfRule type="cellIs" dxfId="689" priority="565" stopIfTrue="1" operator="equal">
      <formula>"入金"</formula>
    </cfRule>
  </conditionalFormatting>
  <conditionalFormatting sqref="W108">
    <cfRule type="cellIs" dxfId="688" priority="564" stopIfTrue="1" operator="equal">
      <formula>"入金"</formula>
    </cfRule>
  </conditionalFormatting>
  <conditionalFormatting sqref="U108">
    <cfRule type="cellIs" dxfId="687" priority="563" stopIfTrue="1" operator="equal">
      <formula>"現金"</formula>
    </cfRule>
  </conditionalFormatting>
  <conditionalFormatting sqref="U108">
    <cfRule type="cellIs" dxfId="686" priority="562" stopIfTrue="1" operator="equal">
      <formula>"現金"</formula>
    </cfRule>
  </conditionalFormatting>
  <conditionalFormatting sqref="F105 W105">
    <cfRule type="cellIs" dxfId="685" priority="558" stopIfTrue="1" operator="equal">
      <formula>"入金"</formula>
    </cfRule>
  </conditionalFormatting>
  <conditionalFormatting sqref="U105">
    <cfRule type="cellIs" dxfId="684" priority="559" stopIfTrue="1" operator="equal">
      <formula>"現金"</formula>
    </cfRule>
  </conditionalFormatting>
  <conditionalFormatting sqref="W114">
    <cfRule type="cellIs" dxfId="683" priority="204" stopIfTrue="1" operator="equal">
      <formula>"入金"</formula>
    </cfRule>
  </conditionalFormatting>
  <conditionalFormatting sqref="W114">
    <cfRule type="cellIs" dxfId="682" priority="214" stopIfTrue="1" operator="equal">
      <formula>"入金"</formula>
    </cfRule>
  </conditionalFormatting>
  <conditionalFormatting sqref="W114">
    <cfRule type="cellIs" dxfId="681" priority="213" stopIfTrue="1" operator="equal">
      <formula>"入金"</formula>
    </cfRule>
  </conditionalFormatting>
  <conditionalFormatting sqref="W114">
    <cfRule type="cellIs" dxfId="680" priority="212" stopIfTrue="1" operator="equal">
      <formula>"入金"</formula>
    </cfRule>
  </conditionalFormatting>
  <conditionalFormatting sqref="W114">
    <cfRule type="cellIs" dxfId="679" priority="211" stopIfTrue="1" operator="equal">
      <formula>"入金"</formula>
    </cfRule>
  </conditionalFormatting>
  <conditionalFormatting sqref="W114">
    <cfRule type="cellIs" dxfId="678" priority="210" stopIfTrue="1" operator="equal">
      <formula>"入金"</formula>
    </cfRule>
  </conditionalFormatting>
  <conditionalFormatting sqref="W114">
    <cfRule type="cellIs" dxfId="677" priority="209" stopIfTrue="1" operator="equal">
      <formula>"入金"</formula>
    </cfRule>
  </conditionalFormatting>
  <conditionalFormatting sqref="W114">
    <cfRule type="cellIs" dxfId="676" priority="208" stopIfTrue="1" operator="equal">
      <formula>"入金"</formula>
    </cfRule>
  </conditionalFormatting>
  <conditionalFormatting sqref="W114">
    <cfRule type="cellIs" dxfId="675" priority="207" stopIfTrue="1" operator="equal">
      <formula>"入金"</formula>
    </cfRule>
  </conditionalFormatting>
  <conditionalFormatting sqref="W114">
    <cfRule type="cellIs" dxfId="674" priority="206" stopIfTrue="1" operator="equal">
      <formula>"入金"</formula>
    </cfRule>
  </conditionalFormatting>
  <conditionalFormatting sqref="W114">
    <cfRule type="cellIs" dxfId="673" priority="205" stopIfTrue="1" operator="equal">
      <formula>"入金"</formula>
    </cfRule>
  </conditionalFormatting>
  <conditionalFormatting sqref="U114">
    <cfRule type="cellIs" dxfId="672" priority="215" stopIfTrue="1" operator="equal">
      <formula>"現金"</formula>
    </cfRule>
  </conditionalFormatting>
  <conditionalFormatting sqref="F114">
    <cfRule type="cellIs" dxfId="671" priority="267" stopIfTrue="1" operator="equal">
      <formula>"入金"</formula>
    </cfRule>
  </conditionalFormatting>
  <conditionalFormatting sqref="F114">
    <cfRule type="cellIs" dxfId="670" priority="266" stopIfTrue="1" operator="equal">
      <formula>"入金"</formula>
    </cfRule>
  </conditionalFormatting>
  <conditionalFormatting sqref="F114">
    <cfRule type="cellIs" dxfId="669" priority="265" stopIfTrue="1" operator="equal">
      <formula>"入金"</formula>
    </cfRule>
  </conditionalFormatting>
  <conditionalFormatting sqref="F114">
    <cfRule type="cellIs" dxfId="668" priority="264" stopIfTrue="1" operator="equal">
      <formula>"入金"</formula>
    </cfRule>
  </conditionalFormatting>
  <conditionalFormatting sqref="F114">
    <cfRule type="cellIs" dxfId="667" priority="263" stopIfTrue="1" operator="equal">
      <formula>"入金"</formula>
    </cfRule>
  </conditionalFormatting>
  <conditionalFormatting sqref="F114">
    <cfRule type="cellIs" dxfId="666" priority="262" stopIfTrue="1" operator="equal">
      <formula>"入金"</formula>
    </cfRule>
  </conditionalFormatting>
  <conditionalFormatting sqref="F114">
    <cfRule type="cellIs" dxfId="665" priority="261" stopIfTrue="1" operator="equal">
      <formula>"入金"</formula>
    </cfRule>
  </conditionalFormatting>
  <conditionalFormatting sqref="F114">
    <cfRule type="cellIs" dxfId="664" priority="260" stopIfTrue="1" operator="equal">
      <formula>"入金"</formula>
    </cfRule>
  </conditionalFormatting>
  <conditionalFormatting sqref="F114">
    <cfRule type="cellIs" dxfId="663" priority="227" stopIfTrue="1" operator="equal">
      <formula>"入金"</formula>
    </cfRule>
  </conditionalFormatting>
  <conditionalFormatting sqref="F114">
    <cfRule type="cellIs" dxfId="662" priority="259" stopIfTrue="1" operator="equal">
      <formula>"入金"</formula>
    </cfRule>
  </conditionalFormatting>
  <conditionalFormatting sqref="F114">
    <cfRule type="cellIs" dxfId="661" priority="258" stopIfTrue="1" operator="equal">
      <formula>"入金"</formula>
    </cfRule>
  </conditionalFormatting>
  <conditionalFormatting sqref="F114">
    <cfRule type="cellIs" dxfId="660" priority="257" stopIfTrue="1" operator="equal">
      <formula>"入金"</formula>
    </cfRule>
  </conditionalFormatting>
  <conditionalFormatting sqref="F114">
    <cfRule type="cellIs" dxfId="659" priority="256" stopIfTrue="1" operator="equal">
      <formula>"入金"</formula>
    </cfRule>
  </conditionalFormatting>
  <conditionalFormatting sqref="F114">
    <cfRule type="cellIs" dxfId="658" priority="255" stopIfTrue="1" operator="equal">
      <formula>"入金"</formula>
    </cfRule>
  </conditionalFormatting>
  <conditionalFormatting sqref="F114">
    <cfRule type="cellIs" dxfId="657" priority="254" stopIfTrue="1" operator="equal">
      <formula>"入金"</formula>
    </cfRule>
  </conditionalFormatting>
  <conditionalFormatting sqref="F114">
    <cfRule type="cellIs" dxfId="656" priority="253" stopIfTrue="1" operator="equal">
      <formula>"入金"</formula>
    </cfRule>
  </conditionalFormatting>
  <conditionalFormatting sqref="F114">
    <cfRule type="cellIs" dxfId="655" priority="252" stopIfTrue="1" operator="equal">
      <formula>"入金"</formula>
    </cfRule>
  </conditionalFormatting>
  <conditionalFormatting sqref="F114">
    <cfRule type="cellIs" dxfId="654" priority="251" stopIfTrue="1" operator="equal">
      <formula>"入金"</formula>
    </cfRule>
  </conditionalFormatting>
  <conditionalFormatting sqref="F114">
    <cfRule type="cellIs" dxfId="653" priority="250" stopIfTrue="1" operator="equal">
      <formula>"入金"</formula>
    </cfRule>
  </conditionalFormatting>
  <conditionalFormatting sqref="F114">
    <cfRule type="cellIs" dxfId="652" priority="249" stopIfTrue="1" operator="equal">
      <formula>"入金"</formula>
    </cfRule>
  </conditionalFormatting>
  <conditionalFormatting sqref="F114">
    <cfRule type="cellIs" dxfId="651" priority="248" stopIfTrue="1" operator="equal">
      <formula>"入金"</formula>
    </cfRule>
  </conditionalFormatting>
  <conditionalFormatting sqref="F114">
    <cfRule type="cellIs" dxfId="650" priority="247" stopIfTrue="1" operator="equal">
      <formula>"入金"</formula>
    </cfRule>
  </conditionalFormatting>
  <conditionalFormatting sqref="F114">
    <cfRule type="cellIs" dxfId="649" priority="246" stopIfTrue="1" operator="equal">
      <formula>"入金"</formula>
    </cfRule>
  </conditionalFormatting>
  <conditionalFormatting sqref="F114">
    <cfRule type="cellIs" dxfId="648" priority="245" stopIfTrue="1" operator="equal">
      <formula>"入金"</formula>
    </cfRule>
  </conditionalFormatting>
  <conditionalFormatting sqref="F114">
    <cfRule type="cellIs" dxfId="647" priority="244" stopIfTrue="1" operator="equal">
      <formula>"入金"</formula>
    </cfRule>
  </conditionalFormatting>
  <conditionalFormatting sqref="F114">
    <cfRule type="cellIs" dxfId="646" priority="243" stopIfTrue="1" operator="equal">
      <formula>"入金"</formula>
    </cfRule>
  </conditionalFormatting>
  <conditionalFormatting sqref="F114">
    <cfRule type="cellIs" dxfId="645" priority="242" stopIfTrue="1" operator="equal">
      <formula>"入金"</formula>
    </cfRule>
  </conditionalFormatting>
  <conditionalFormatting sqref="F114">
    <cfRule type="cellIs" dxfId="644" priority="241" stopIfTrue="1" operator="equal">
      <formula>"入金"</formula>
    </cfRule>
  </conditionalFormatting>
  <conditionalFormatting sqref="F114">
    <cfRule type="cellIs" dxfId="643" priority="240" stopIfTrue="1" operator="equal">
      <formula>"入金"</formula>
    </cfRule>
  </conditionalFormatting>
  <conditionalFormatting sqref="F114">
    <cfRule type="cellIs" dxfId="642" priority="239" stopIfTrue="1" operator="equal">
      <formula>"入金"</formula>
    </cfRule>
  </conditionalFormatting>
  <conditionalFormatting sqref="F114">
    <cfRule type="cellIs" dxfId="641" priority="238" stopIfTrue="1" operator="equal">
      <formula>"入金"</formula>
    </cfRule>
  </conditionalFormatting>
  <conditionalFormatting sqref="F114">
    <cfRule type="cellIs" dxfId="640" priority="237" stopIfTrue="1" operator="equal">
      <formula>"入金"</formula>
    </cfRule>
  </conditionalFormatting>
  <conditionalFormatting sqref="F114">
    <cfRule type="cellIs" dxfId="639" priority="236" stopIfTrue="1" operator="equal">
      <formula>"入金"</formula>
    </cfRule>
  </conditionalFormatting>
  <conditionalFormatting sqref="F114">
    <cfRule type="cellIs" dxfId="638" priority="235" stopIfTrue="1" operator="equal">
      <formula>"入金"</formula>
    </cfRule>
  </conditionalFormatting>
  <conditionalFormatting sqref="F114">
    <cfRule type="cellIs" dxfId="637" priority="234" stopIfTrue="1" operator="equal">
      <formula>"入金"</formula>
    </cfRule>
  </conditionalFormatting>
  <conditionalFormatting sqref="F114">
    <cfRule type="cellIs" dxfId="636" priority="233" stopIfTrue="1" operator="equal">
      <formula>"入金"</formula>
    </cfRule>
  </conditionalFormatting>
  <conditionalFormatting sqref="F114">
    <cfRule type="cellIs" dxfId="635" priority="232" stopIfTrue="1" operator="equal">
      <formula>"入金"</formula>
    </cfRule>
  </conditionalFormatting>
  <conditionalFormatting sqref="F114">
    <cfRule type="cellIs" dxfId="634" priority="231" stopIfTrue="1" operator="equal">
      <formula>"入金"</formula>
    </cfRule>
  </conditionalFormatting>
  <conditionalFormatting sqref="F114">
    <cfRule type="cellIs" dxfId="633" priority="230" stopIfTrue="1" operator="equal">
      <formula>"入金"</formula>
    </cfRule>
  </conditionalFormatting>
  <conditionalFormatting sqref="F114">
    <cfRule type="cellIs" dxfId="632" priority="229" stopIfTrue="1" operator="equal">
      <formula>"入金"</formula>
    </cfRule>
  </conditionalFormatting>
  <conditionalFormatting sqref="F114">
    <cfRule type="cellIs" dxfId="631" priority="228" stopIfTrue="1" operator="equal">
      <formula>"入金"</formula>
    </cfRule>
  </conditionalFormatting>
  <conditionalFormatting sqref="F114">
    <cfRule type="cellIs" dxfId="630" priority="226" stopIfTrue="1" operator="equal">
      <formula>"入金"</formula>
    </cfRule>
  </conditionalFormatting>
  <conditionalFormatting sqref="F114">
    <cfRule type="cellIs" dxfId="629" priority="225" stopIfTrue="1" operator="equal">
      <formula>"入金"</formula>
    </cfRule>
  </conditionalFormatting>
  <conditionalFormatting sqref="F114">
    <cfRule type="cellIs" dxfId="628" priority="224" stopIfTrue="1" operator="equal">
      <formula>"入金"</formula>
    </cfRule>
  </conditionalFormatting>
  <conditionalFormatting sqref="F114">
    <cfRule type="cellIs" dxfId="627" priority="223" stopIfTrue="1" operator="equal">
      <formula>"入金"</formula>
    </cfRule>
  </conditionalFormatting>
  <conditionalFormatting sqref="F114">
    <cfRule type="cellIs" dxfId="626" priority="222" stopIfTrue="1" operator="equal">
      <formula>"入金"</formula>
    </cfRule>
  </conditionalFormatting>
  <conditionalFormatting sqref="F114">
    <cfRule type="cellIs" dxfId="625" priority="221" stopIfTrue="1" operator="equal">
      <formula>"入金"</formula>
    </cfRule>
  </conditionalFormatting>
  <conditionalFormatting sqref="F114">
    <cfRule type="cellIs" dxfId="624" priority="220" stopIfTrue="1" operator="equal">
      <formula>"入金"</formula>
    </cfRule>
  </conditionalFormatting>
  <conditionalFormatting sqref="F114">
    <cfRule type="cellIs" dxfId="623" priority="219" stopIfTrue="1" operator="equal">
      <formula>"入金"</formula>
    </cfRule>
  </conditionalFormatting>
  <conditionalFormatting sqref="F114">
    <cfRule type="cellIs" dxfId="622" priority="218" stopIfTrue="1" operator="equal">
      <formula>"入金"</formula>
    </cfRule>
  </conditionalFormatting>
  <conditionalFormatting sqref="F114">
    <cfRule type="cellIs" dxfId="621" priority="217" stopIfTrue="1" operator="equal">
      <formula>"入金"</formula>
    </cfRule>
  </conditionalFormatting>
  <conditionalFormatting sqref="F114">
    <cfRule type="cellIs" dxfId="620" priority="216" stopIfTrue="1" operator="equal">
      <formula>"入金"</formula>
    </cfRule>
  </conditionalFormatting>
  <conditionalFormatting sqref="W113">
    <cfRule type="cellIs" dxfId="619" priority="268" stopIfTrue="1" operator="equal">
      <formula>"入金"</formula>
    </cfRule>
  </conditionalFormatting>
  <conditionalFormatting sqref="W113">
    <cfRule type="cellIs" dxfId="618" priority="278" stopIfTrue="1" operator="equal">
      <formula>"入金"</formula>
    </cfRule>
  </conditionalFormatting>
  <conditionalFormatting sqref="W113">
    <cfRule type="cellIs" dxfId="617" priority="277" stopIfTrue="1" operator="equal">
      <formula>"入金"</formula>
    </cfRule>
  </conditionalFormatting>
  <conditionalFormatting sqref="W113">
    <cfRule type="cellIs" dxfId="616" priority="276" stopIfTrue="1" operator="equal">
      <formula>"入金"</formula>
    </cfRule>
  </conditionalFormatting>
  <conditionalFormatting sqref="W113">
    <cfRule type="cellIs" dxfId="615" priority="275" stopIfTrue="1" operator="equal">
      <formula>"入金"</formula>
    </cfRule>
  </conditionalFormatting>
  <conditionalFormatting sqref="W113">
    <cfRule type="cellIs" dxfId="614" priority="274" stopIfTrue="1" operator="equal">
      <formula>"入金"</formula>
    </cfRule>
  </conditionalFormatting>
  <conditionalFormatting sqref="W113">
    <cfRule type="cellIs" dxfId="613" priority="273" stopIfTrue="1" operator="equal">
      <formula>"入金"</formula>
    </cfRule>
  </conditionalFormatting>
  <conditionalFormatting sqref="W113">
    <cfRule type="cellIs" dxfId="612" priority="272" stopIfTrue="1" operator="equal">
      <formula>"入金"</formula>
    </cfRule>
  </conditionalFormatting>
  <conditionalFormatting sqref="W113">
    <cfRule type="cellIs" dxfId="611" priority="271" stopIfTrue="1" operator="equal">
      <formula>"入金"</formula>
    </cfRule>
  </conditionalFormatting>
  <conditionalFormatting sqref="W113">
    <cfRule type="cellIs" dxfId="610" priority="270" stopIfTrue="1" operator="equal">
      <formula>"入金"</formula>
    </cfRule>
  </conditionalFormatting>
  <conditionalFormatting sqref="W113">
    <cfRule type="cellIs" dxfId="609" priority="269" stopIfTrue="1" operator="equal">
      <formula>"入金"</formula>
    </cfRule>
  </conditionalFormatting>
  <conditionalFormatting sqref="U113">
    <cfRule type="cellIs" dxfId="608" priority="279" stopIfTrue="1" operator="equal">
      <formula>"現金"</formula>
    </cfRule>
  </conditionalFormatting>
  <conditionalFormatting sqref="F113">
    <cfRule type="cellIs" dxfId="607" priority="331" stopIfTrue="1" operator="equal">
      <formula>"入金"</formula>
    </cfRule>
  </conditionalFormatting>
  <conditionalFormatting sqref="F113">
    <cfRule type="cellIs" dxfId="606" priority="330" stopIfTrue="1" operator="equal">
      <formula>"入金"</formula>
    </cfRule>
  </conditionalFormatting>
  <conditionalFormatting sqref="F113">
    <cfRule type="cellIs" dxfId="605" priority="329" stopIfTrue="1" operator="equal">
      <formula>"入金"</formula>
    </cfRule>
  </conditionalFormatting>
  <conditionalFormatting sqref="F113">
    <cfRule type="cellIs" dxfId="604" priority="328" stopIfTrue="1" operator="equal">
      <formula>"入金"</formula>
    </cfRule>
  </conditionalFormatting>
  <conditionalFormatting sqref="F113">
    <cfRule type="cellIs" dxfId="603" priority="327" stopIfTrue="1" operator="equal">
      <formula>"入金"</formula>
    </cfRule>
  </conditionalFormatting>
  <conditionalFormatting sqref="F113">
    <cfRule type="cellIs" dxfId="602" priority="326" stopIfTrue="1" operator="equal">
      <formula>"入金"</formula>
    </cfRule>
  </conditionalFormatting>
  <conditionalFormatting sqref="F113">
    <cfRule type="cellIs" dxfId="601" priority="325" stopIfTrue="1" operator="equal">
      <formula>"入金"</formula>
    </cfRule>
  </conditionalFormatting>
  <conditionalFormatting sqref="F113">
    <cfRule type="cellIs" dxfId="600" priority="324" stopIfTrue="1" operator="equal">
      <formula>"入金"</formula>
    </cfRule>
  </conditionalFormatting>
  <conditionalFormatting sqref="F113">
    <cfRule type="cellIs" dxfId="599" priority="291" stopIfTrue="1" operator="equal">
      <formula>"入金"</formula>
    </cfRule>
  </conditionalFormatting>
  <conditionalFormatting sqref="F113">
    <cfRule type="cellIs" dxfId="598" priority="323" stopIfTrue="1" operator="equal">
      <formula>"入金"</formula>
    </cfRule>
  </conditionalFormatting>
  <conditionalFormatting sqref="F113">
    <cfRule type="cellIs" dxfId="597" priority="322" stopIfTrue="1" operator="equal">
      <formula>"入金"</formula>
    </cfRule>
  </conditionalFormatting>
  <conditionalFormatting sqref="F113">
    <cfRule type="cellIs" dxfId="596" priority="321" stopIfTrue="1" operator="equal">
      <formula>"入金"</formula>
    </cfRule>
  </conditionalFormatting>
  <conditionalFormatting sqref="F113">
    <cfRule type="cellIs" dxfId="595" priority="320" stopIfTrue="1" operator="equal">
      <formula>"入金"</formula>
    </cfRule>
  </conditionalFormatting>
  <conditionalFormatting sqref="F113">
    <cfRule type="cellIs" dxfId="594" priority="319" stopIfTrue="1" operator="equal">
      <formula>"入金"</formula>
    </cfRule>
  </conditionalFormatting>
  <conditionalFormatting sqref="F113">
    <cfRule type="cellIs" dxfId="593" priority="318" stopIfTrue="1" operator="equal">
      <formula>"入金"</formula>
    </cfRule>
  </conditionalFormatting>
  <conditionalFormatting sqref="F113">
    <cfRule type="cellIs" dxfId="592" priority="317" stopIfTrue="1" operator="equal">
      <formula>"入金"</formula>
    </cfRule>
  </conditionalFormatting>
  <conditionalFormatting sqref="F113">
    <cfRule type="cellIs" dxfId="591" priority="316" stopIfTrue="1" operator="equal">
      <formula>"入金"</formula>
    </cfRule>
  </conditionalFormatting>
  <conditionalFormatting sqref="F113">
    <cfRule type="cellIs" dxfId="590" priority="315" stopIfTrue="1" operator="equal">
      <formula>"入金"</formula>
    </cfRule>
  </conditionalFormatting>
  <conditionalFormatting sqref="F113">
    <cfRule type="cellIs" dxfId="589" priority="314" stopIfTrue="1" operator="equal">
      <formula>"入金"</formula>
    </cfRule>
  </conditionalFormatting>
  <conditionalFormatting sqref="F113">
    <cfRule type="cellIs" dxfId="588" priority="313" stopIfTrue="1" operator="equal">
      <formula>"入金"</formula>
    </cfRule>
  </conditionalFormatting>
  <conditionalFormatting sqref="F113">
    <cfRule type="cellIs" dxfId="587" priority="312" stopIfTrue="1" operator="equal">
      <formula>"入金"</formula>
    </cfRule>
  </conditionalFormatting>
  <conditionalFormatting sqref="F113">
    <cfRule type="cellIs" dxfId="586" priority="311" stopIfTrue="1" operator="equal">
      <formula>"入金"</formula>
    </cfRule>
  </conditionalFormatting>
  <conditionalFormatting sqref="F113">
    <cfRule type="cellIs" dxfId="585" priority="310" stopIfTrue="1" operator="equal">
      <formula>"入金"</formula>
    </cfRule>
  </conditionalFormatting>
  <conditionalFormatting sqref="F113">
    <cfRule type="cellIs" dxfId="584" priority="309" stopIfTrue="1" operator="equal">
      <formula>"入金"</formula>
    </cfRule>
  </conditionalFormatting>
  <conditionalFormatting sqref="F113">
    <cfRule type="cellIs" dxfId="583" priority="308" stopIfTrue="1" operator="equal">
      <formula>"入金"</formula>
    </cfRule>
  </conditionalFormatting>
  <conditionalFormatting sqref="F113">
    <cfRule type="cellIs" dxfId="582" priority="307" stopIfTrue="1" operator="equal">
      <formula>"入金"</formula>
    </cfRule>
  </conditionalFormatting>
  <conditionalFormatting sqref="F113">
    <cfRule type="cellIs" dxfId="581" priority="306" stopIfTrue="1" operator="equal">
      <formula>"入金"</formula>
    </cfRule>
  </conditionalFormatting>
  <conditionalFormatting sqref="F113">
    <cfRule type="cellIs" dxfId="580" priority="305" stopIfTrue="1" operator="equal">
      <formula>"入金"</formula>
    </cfRule>
  </conditionalFormatting>
  <conditionalFormatting sqref="F113">
    <cfRule type="cellIs" dxfId="579" priority="304" stopIfTrue="1" operator="equal">
      <formula>"入金"</formula>
    </cfRule>
  </conditionalFormatting>
  <conditionalFormatting sqref="F113">
    <cfRule type="cellIs" dxfId="578" priority="303" stopIfTrue="1" operator="equal">
      <formula>"入金"</formula>
    </cfRule>
  </conditionalFormatting>
  <conditionalFormatting sqref="F113">
    <cfRule type="cellIs" dxfId="577" priority="302" stopIfTrue="1" operator="equal">
      <formula>"入金"</formula>
    </cfRule>
  </conditionalFormatting>
  <conditionalFormatting sqref="F113">
    <cfRule type="cellIs" dxfId="576" priority="301" stopIfTrue="1" operator="equal">
      <formula>"入金"</formula>
    </cfRule>
  </conditionalFormatting>
  <conditionalFormatting sqref="F113">
    <cfRule type="cellIs" dxfId="575" priority="300" stopIfTrue="1" operator="equal">
      <formula>"入金"</formula>
    </cfRule>
  </conditionalFormatting>
  <conditionalFormatting sqref="F113">
    <cfRule type="cellIs" dxfId="574" priority="299" stopIfTrue="1" operator="equal">
      <formula>"入金"</formula>
    </cfRule>
  </conditionalFormatting>
  <conditionalFormatting sqref="F113">
    <cfRule type="cellIs" dxfId="573" priority="298" stopIfTrue="1" operator="equal">
      <formula>"入金"</formula>
    </cfRule>
  </conditionalFormatting>
  <conditionalFormatting sqref="F113">
    <cfRule type="cellIs" dxfId="572" priority="297" stopIfTrue="1" operator="equal">
      <formula>"入金"</formula>
    </cfRule>
  </conditionalFormatting>
  <conditionalFormatting sqref="F113">
    <cfRule type="cellIs" dxfId="571" priority="296" stopIfTrue="1" operator="equal">
      <formula>"入金"</formula>
    </cfRule>
  </conditionalFormatting>
  <conditionalFormatting sqref="F113">
    <cfRule type="cellIs" dxfId="570" priority="295" stopIfTrue="1" operator="equal">
      <formula>"入金"</formula>
    </cfRule>
  </conditionalFormatting>
  <conditionalFormatting sqref="F113">
    <cfRule type="cellIs" dxfId="569" priority="294" stopIfTrue="1" operator="equal">
      <formula>"入金"</formula>
    </cfRule>
  </conditionalFormatting>
  <conditionalFormatting sqref="F113">
    <cfRule type="cellIs" dxfId="568" priority="293" stopIfTrue="1" operator="equal">
      <formula>"入金"</formula>
    </cfRule>
  </conditionalFormatting>
  <conditionalFormatting sqref="F113">
    <cfRule type="cellIs" dxfId="567" priority="292" stopIfTrue="1" operator="equal">
      <formula>"入金"</formula>
    </cfRule>
  </conditionalFormatting>
  <conditionalFormatting sqref="F113">
    <cfRule type="cellIs" dxfId="566" priority="290" stopIfTrue="1" operator="equal">
      <formula>"入金"</formula>
    </cfRule>
  </conditionalFormatting>
  <conditionalFormatting sqref="F113">
    <cfRule type="cellIs" dxfId="565" priority="289" stopIfTrue="1" operator="equal">
      <formula>"入金"</formula>
    </cfRule>
  </conditionalFormatting>
  <conditionalFormatting sqref="F113">
    <cfRule type="cellIs" dxfId="564" priority="288" stopIfTrue="1" operator="equal">
      <formula>"入金"</formula>
    </cfRule>
  </conditionalFormatting>
  <conditionalFormatting sqref="F113">
    <cfRule type="cellIs" dxfId="563" priority="287" stopIfTrue="1" operator="equal">
      <formula>"入金"</formula>
    </cfRule>
  </conditionalFormatting>
  <conditionalFormatting sqref="F113">
    <cfRule type="cellIs" dxfId="562" priority="286" stopIfTrue="1" operator="equal">
      <formula>"入金"</formula>
    </cfRule>
  </conditionalFormatting>
  <conditionalFormatting sqref="F113">
    <cfRule type="cellIs" dxfId="561" priority="285" stopIfTrue="1" operator="equal">
      <formula>"入金"</formula>
    </cfRule>
  </conditionalFormatting>
  <conditionalFormatting sqref="F113">
    <cfRule type="cellIs" dxfId="560" priority="284" stopIfTrue="1" operator="equal">
      <formula>"入金"</formula>
    </cfRule>
  </conditionalFormatting>
  <conditionalFormatting sqref="F113">
    <cfRule type="cellIs" dxfId="559" priority="283" stopIfTrue="1" operator="equal">
      <formula>"入金"</formula>
    </cfRule>
  </conditionalFormatting>
  <conditionalFormatting sqref="F113">
    <cfRule type="cellIs" dxfId="558" priority="282" stopIfTrue="1" operator="equal">
      <formula>"入金"</formula>
    </cfRule>
  </conditionalFormatting>
  <conditionalFormatting sqref="F113">
    <cfRule type="cellIs" dxfId="557" priority="281" stopIfTrue="1" operator="equal">
      <formula>"入金"</formula>
    </cfRule>
  </conditionalFormatting>
  <conditionalFormatting sqref="F113">
    <cfRule type="cellIs" dxfId="556" priority="280" stopIfTrue="1" operator="equal">
      <formula>"入金"</formula>
    </cfRule>
  </conditionalFormatting>
  <conditionalFormatting sqref="F112">
    <cfRule type="cellIs" dxfId="555" priority="119" stopIfTrue="1" operator="equal">
      <formula>"入金"</formula>
    </cfRule>
  </conditionalFormatting>
  <conditionalFormatting sqref="W112">
    <cfRule type="cellIs" dxfId="554" priority="135" stopIfTrue="1" operator="equal">
      <formula>"入金"</formula>
    </cfRule>
  </conditionalFormatting>
  <conditionalFormatting sqref="W112">
    <cfRule type="cellIs" dxfId="553" priority="134" stopIfTrue="1" operator="equal">
      <formula>"入金"</formula>
    </cfRule>
  </conditionalFormatting>
  <conditionalFormatting sqref="W112">
    <cfRule type="cellIs" dxfId="552" priority="132" stopIfTrue="1" operator="equal">
      <formula>"入金"</formula>
    </cfRule>
  </conditionalFormatting>
  <conditionalFormatting sqref="W112">
    <cfRule type="cellIs" dxfId="551" priority="133" stopIfTrue="1" operator="equal">
      <formula>"入金"</formula>
    </cfRule>
  </conditionalFormatting>
  <conditionalFormatting sqref="W112">
    <cfRule type="cellIs" dxfId="550" priority="131" stopIfTrue="1" operator="equal">
      <formula>"入金"</formula>
    </cfRule>
  </conditionalFormatting>
  <conditionalFormatting sqref="W112">
    <cfRule type="cellIs" dxfId="549" priority="130" stopIfTrue="1" operator="equal">
      <formula>"入金"</formula>
    </cfRule>
  </conditionalFormatting>
  <conditionalFormatting sqref="W112">
    <cfRule type="cellIs" dxfId="548" priority="128" stopIfTrue="1" operator="equal">
      <formula>"入金"</formula>
    </cfRule>
  </conditionalFormatting>
  <conditionalFormatting sqref="W112">
    <cfRule type="cellIs" dxfId="547" priority="129" stopIfTrue="1" operator="equal">
      <formula>"入金"</formula>
    </cfRule>
  </conditionalFormatting>
  <conditionalFormatting sqref="U112">
    <cfRule type="cellIs" dxfId="546" priority="139" stopIfTrue="1" operator="equal">
      <formula>"現金"</formula>
    </cfRule>
  </conditionalFormatting>
  <conditionalFormatting sqref="U112">
    <cfRule type="cellIs" dxfId="545" priority="138" stopIfTrue="1" operator="equal">
      <formula>"現金"</formula>
    </cfRule>
  </conditionalFormatting>
  <conditionalFormatting sqref="U112">
    <cfRule type="cellIs" dxfId="544" priority="137" stopIfTrue="1" operator="equal">
      <formula>"現金"</formula>
    </cfRule>
  </conditionalFormatting>
  <conditionalFormatting sqref="U112">
    <cfRule type="cellIs" dxfId="543" priority="136" stopIfTrue="1" operator="equal">
      <formula>"現金"</formula>
    </cfRule>
  </conditionalFormatting>
  <conditionalFormatting sqref="U116 U118">
    <cfRule type="cellIs" dxfId="542" priority="85" stopIfTrue="1" operator="equal">
      <formula>"現金"</formula>
    </cfRule>
  </conditionalFormatting>
  <conditionalFormatting sqref="A115:A116">
    <cfRule type="cellIs" dxfId="541" priority="87" stopIfTrue="1" operator="equal">
      <formula>"　"</formula>
    </cfRule>
  </conditionalFormatting>
  <conditionalFormatting sqref="U115">
    <cfRule type="cellIs" dxfId="540" priority="95" stopIfTrue="1" operator="equal">
      <formula>"現金"</formula>
    </cfRule>
  </conditionalFormatting>
  <conditionalFormatting sqref="U115">
    <cfRule type="cellIs" dxfId="539" priority="94" stopIfTrue="1" operator="equal">
      <formula>"現金"</formula>
    </cfRule>
  </conditionalFormatting>
  <conditionalFormatting sqref="U115">
    <cfRule type="cellIs" dxfId="538" priority="93" stopIfTrue="1" operator="equal">
      <formula>"現金"</formula>
    </cfRule>
  </conditionalFormatting>
  <conditionalFormatting sqref="U115">
    <cfRule type="cellIs" dxfId="537" priority="92" stopIfTrue="1" operator="equal">
      <formula>"現金"</formula>
    </cfRule>
  </conditionalFormatting>
  <conditionalFormatting sqref="U115">
    <cfRule type="cellIs" dxfId="536" priority="91" stopIfTrue="1" operator="equal">
      <formula>"現金"</formula>
    </cfRule>
  </conditionalFormatting>
  <conditionalFormatting sqref="U115">
    <cfRule type="cellIs" dxfId="535" priority="90" stopIfTrue="1" operator="equal">
      <formula>"現金"</formula>
    </cfRule>
  </conditionalFormatting>
  <conditionalFormatting sqref="U115">
    <cfRule type="cellIs" dxfId="534" priority="89" stopIfTrue="1" operator="equal">
      <formula>"現金"</formula>
    </cfRule>
  </conditionalFormatting>
  <conditionalFormatting sqref="U115">
    <cfRule type="cellIs" dxfId="533" priority="88" stopIfTrue="1" operator="equal">
      <formula>"現金"</formula>
    </cfRule>
  </conditionalFormatting>
  <conditionalFormatting sqref="W115">
    <cfRule type="cellIs" dxfId="532" priority="117" stopIfTrue="1" operator="equal">
      <formula>"入金"</formula>
    </cfRule>
  </conditionalFormatting>
  <conditionalFormatting sqref="W115">
    <cfRule type="cellIs" dxfId="531" priority="116" stopIfTrue="1" operator="equal">
      <formula>"入金"</formula>
    </cfRule>
  </conditionalFormatting>
  <conditionalFormatting sqref="W115">
    <cfRule type="cellIs" dxfId="530" priority="114" stopIfTrue="1" operator="equal">
      <formula>"入金"</formula>
    </cfRule>
  </conditionalFormatting>
  <conditionalFormatting sqref="W115">
    <cfRule type="cellIs" dxfId="529" priority="115" stopIfTrue="1" operator="equal">
      <formula>"入金"</formula>
    </cfRule>
  </conditionalFormatting>
  <conditionalFormatting sqref="W115">
    <cfRule type="cellIs" dxfId="528" priority="113" stopIfTrue="1" operator="equal">
      <formula>"入金"</formula>
    </cfRule>
  </conditionalFormatting>
  <conditionalFormatting sqref="W115">
    <cfRule type="cellIs" dxfId="527" priority="112" stopIfTrue="1" operator="equal">
      <formula>"入金"</formula>
    </cfRule>
  </conditionalFormatting>
  <conditionalFormatting sqref="W115">
    <cfRule type="cellIs" dxfId="526" priority="110" stopIfTrue="1" operator="equal">
      <formula>"入金"</formula>
    </cfRule>
  </conditionalFormatting>
  <conditionalFormatting sqref="W115">
    <cfRule type="cellIs" dxfId="525" priority="111" stopIfTrue="1" operator="equal">
      <formula>"入金"</formula>
    </cfRule>
  </conditionalFormatting>
  <conditionalFormatting sqref="W116">
    <cfRule type="cellIs" dxfId="524" priority="109" stopIfTrue="1" operator="equal">
      <formula>"入金"</formula>
    </cfRule>
  </conditionalFormatting>
  <conditionalFormatting sqref="W116">
    <cfRule type="cellIs" dxfId="523" priority="107" stopIfTrue="1" operator="equal">
      <formula>"入金"</formula>
    </cfRule>
  </conditionalFormatting>
  <conditionalFormatting sqref="W116">
    <cfRule type="cellIs" dxfId="522" priority="105" stopIfTrue="1" operator="equal">
      <formula>"入金"</formula>
    </cfRule>
  </conditionalFormatting>
  <conditionalFormatting sqref="W116">
    <cfRule type="cellIs" dxfId="521" priority="106" stopIfTrue="1" operator="equal">
      <formula>"入金"</formula>
    </cfRule>
  </conditionalFormatting>
  <conditionalFormatting sqref="W116">
    <cfRule type="cellIs" dxfId="520" priority="101" stopIfTrue="1" operator="equal">
      <formula>"入金"</formula>
    </cfRule>
  </conditionalFormatting>
  <conditionalFormatting sqref="W116">
    <cfRule type="cellIs" dxfId="519" priority="100" stopIfTrue="1" operator="equal">
      <formula>"入金"</formula>
    </cfRule>
  </conditionalFormatting>
  <conditionalFormatting sqref="W116">
    <cfRule type="cellIs" dxfId="518" priority="98" stopIfTrue="1" operator="equal">
      <formula>"入金"</formula>
    </cfRule>
  </conditionalFormatting>
  <conditionalFormatting sqref="W116">
    <cfRule type="cellIs" dxfId="517" priority="99" stopIfTrue="1" operator="equal">
      <formula>"入金"</formula>
    </cfRule>
  </conditionalFormatting>
  <conditionalFormatting sqref="F115">
    <cfRule type="cellIs" dxfId="516" priority="97" stopIfTrue="1" operator="equal">
      <formula>"入金"</formula>
    </cfRule>
  </conditionalFormatting>
  <conditionalFormatting sqref="F115">
    <cfRule type="cellIs" dxfId="515" priority="96" stopIfTrue="1" operator="equal">
      <formula>"入金"</formula>
    </cfRule>
  </conditionalFormatting>
  <conditionalFormatting sqref="F118">
    <cfRule type="cellIs" dxfId="514" priority="86" stopIfTrue="1" operator="equal">
      <formula>"入金"</formula>
    </cfRule>
  </conditionalFormatting>
  <conditionalFormatting sqref="W117">
    <cfRule type="cellIs" dxfId="513" priority="140" stopIfTrue="1" operator="equal">
      <formula>"入金"</formula>
    </cfRule>
  </conditionalFormatting>
  <conditionalFormatting sqref="W117">
    <cfRule type="cellIs" dxfId="512" priority="150" stopIfTrue="1" operator="equal">
      <formula>"入金"</formula>
    </cfRule>
  </conditionalFormatting>
  <conditionalFormatting sqref="W117">
    <cfRule type="cellIs" dxfId="511" priority="149" stopIfTrue="1" operator="equal">
      <formula>"入金"</formula>
    </cfRule>
  </conditionalFormatting>
  <conditionalFormatting sqref="W117">
    <cfRule type="cellIs" dxfId="510" priority="148" stopIfTrue="1" operator="equal">
      <formula>"入金"</formula>
    </cfRule>
  </conditionalFormatting>
  <conditionalFormatting sqref="W117">
    <cfRule type="cellIs" dxfId="509" priority="147" stopIfTrue="1" operator="equal">
      <formula>"入金"</formula>
    </cfRule>
  </conditionalFormatting>
  <conditionalFormatting sqref="W117">
    <cfRule type="cellIs" dxfId="508" priority="146" stopIfTrue="1" operator="equal">
      <formula>"入金"</formula>
    </cfRule>
  </conditionalFormatting>
  <conditionalFormatting sqref="W117">
    <cfRule type="cellIs" dxfId="507" priority="145" stopIfTrue="1" operator="equal">
      <formula>"入金"</formula>
    </cfRule>
  </conditionalFormatting>
  <conditionalFormatting sqref="W117">
    <cfRule type="cellIs" dxfId="506" priority="144" stopIfTrue="1" operator="equal">
      <formula>"入金"</formula>
    </cfRule>
  </conditionalFormatting>
  <conditionalFormatting sqref="W117">
    <cfRule type="cellIs" dxfId="505" priority="143" stopIfTrue="1" operator="equal">
      <formula>"入金"</formula>
    </cfRule>
  </conditionalFormatting>
  <conditionalFormatting sqref="W117">
    <cfRule type="cellIs" dxfId="504" priority="142" stopIfTrue="1" operator="equal">
      <formula>"入金"</formula>
    </cfRule>
  </conditionalFormatting>
  <conditionalFormatting sqref="W117">
    <cfRule type="cellIs" dxfId="503" priority="141" stopIfTrue="1" operator="equal">
      <formula>"入金"</formula>
    </cfRule>
  </conditionalFormatting>
  <conditionalFormatting sqref="U117">
    <cfRule type="cellIs" dxfId="502" priority="151" stopIfTrue="1" operator="equal">
      <formula>"現金"</formula>
    </cfRule>
  </conditionalFormatting>
  <conditionalFormatting sqref="F117">
    <cfRule type="cellIs" dxfId="501" priority="203" stopIfTrue="1" operator="equal">
      <formula>"入金"</formula>
    </cfRule>
  </conditionalFormatting>
  <conditionalFormatting sqref="F117">
    <cfRule type="cellIs" dxfId="500" priority="202" stopIfTrue="1" operator="equal">
      <formula>"入金"</formula>
    </cfRule>
  </conditionalFormatting>
  <conditionalFormatting sqref="F117">
    <cfRule type="cellIs" dxfId="499" priority="201" stopIfTrue="1" operator="equal">
      <formula>"入金"</formula>
    </cfRule>
  </conditionalFormatting>
  <conditionalFormatting sqref="F117">
    <cfRule type="cellIs" dxfId="498" priority="200" stopIfTrue="1" operator="equal">
      <formula>"入金"</formula>
    </cfRule>
  </conditionalFormatting>
  <conditionalFormatting sqref="F117">
    <cfRule type="cellIs" dxfId="497" priority="199" stopIfTrue="1" operator="equal">
      <formula>"入金"</formula>
    </cfRule>
  </conditionalFormatting>
  <conditionalFormatting sqref="F117">
    <cfRule type="cellIs" dxfId="496" priority="198" stopIfTrue="1" operator="equal">
      <formula>"入金"</formula>
    </cfRule>
  </conditionalFormatting>
  <conditionalFormatting sqref="F117">
    <cfRule type="cellIs" dxfId="495" priority="197" stopIfTrue="1" operator="equal">
      <formula>"入金"</formula>
    </cfRule>
  </conditionalFormatting>
  <conditionalFormatting sqref="F117">
    <cfRule type="cellIs" dxfId="494" priority="196" stopIfTrue="1" operator="equal">
      <formula>"入金"</formula>
    </cfRule>
  </conditionalFormatting>
  <conditionalFormatting sqref="F117">
    <cfRule type="cellIs" dxfId="493" priority="163" stopIfTrue="1" operator="equal">
      <formula>"入金"</formula>
    </cfRule>
  </conditionalFormatting>
  <conditionalFormatting sqref="F117">
    <cfRule type="cellIs" dxfId="492" priority="195" stopIfTrue="1" operator="equal">
      <formula>"入金"</formula>
    </cfRule>
  </conditionalFormatting>
  <conditionalFormatting sqref="F117">
    <cfRule type="cellIs" dxfId="491" priority="194" stopIfTrue="1" operator="equal">
      <formula>"入金"</formula>
    </cfRule>
  </conditionalFormatting>
  <conditionalFormatting sqref="F117">
    <cfRule type="cellIs" dxfId="490" priority="193" stopIfTrue="1" operator="equal">
      <formula>"入金"</formula>
    </cfRule>
  </conditionalFormatting>
  <conditionalFormatting sqref="F117">
    <cfRule type="cellIs" dxfId="489" priority="192" stopIfTrue="1" operator="equal">
      <formula>"入金"</formula>
    </cfRule>
  </conditionalFormatting>
  <conditionalFormatting sqref="F117">
    <cfRule type="cellIs" dxfId="488" priority="191" stopIfTrue="1" operator="equal">
      <formula>"入金"</formula>
    </cfRule>
  </conditionalFormatting>
  <conditionalFormatting sqref="F117">
    <cfRule type="cellIs" dxfId="487" priority="190" stopIfTrue="1" operator="equal">
      <formula>"入金"</formula>
    </cfRule>
  </conditionalFormatting>
  <conditionalFormatting sqref="F117">
    <cfRule type="cellIs" dxfId="486" priority="189" stopIfTrue="1" operator="equal">
      <formula>"入金"</formula>
    </cfRule>
  </conditionalFormatting>
  <conditionalFormatting sqref="F117">
    <cfRule type="cellIs" dxfId="485" priority="188" stopIfTrue="1" operator="equal">
      <formula>"入金"</formula>
    </cfRule>
  </conditionalFormatting>
  <conditionalFormatting sqref="F117">
    <cfRule type="cellIs" dxfId="484" priority="187" stopIfTrue="1" operator="equal">
      <formula>"入金"</formula>
    </cfRule>
  </conditionalFormatting>
  <conditionalFormatting sqref="F117">
    <cfRule type="cellIs" dxfId="483" priority="186" stopIfTrue="1" operator="equal">
      <formula>"入金"</formula>
    </cfRule>
  </conditionalFormatting>
  <conditionalFormatting sqref="F117">
    <cfRule type="cellIs" dxfId="482" priority="185" stopIfTrue="1" operator="equal">
      <formula>"入金"</formula>
    </cfRule>
  </conditionalFormatting>
  <conditionalFormatting sqref="F117">
    <cfRule type="cellIs" dxfId="481" priority="184" stopIfTrue="1" operator="equal">
      <formula>"入金"</formula>
    </cfRule>
  </conditionalFormatting>
  <conditionalFormatting sqref="F117">
    <cfRule type="cellIs" dxfId="480" priority="183" stopIfTrue="1" operator="equal">
      <formula>"入金"</formula>
    </cfRule>
  </conditionalFormatting>
  <conditionalFormatting sqref="F117">
    <cfRule type="cellIs" dxfId="479" priority="182" stopIfTrue="1" operator="equal">
      <formula>"入金"</formula>
    </cfRule>
  </conditionalFormatting>
  <conditionalFormatting sqref="F117">
    <cfRule type="cellIs" dxfId="478" priority="181" stopIfTrue="1" operator="equal">
      <formula>"入金"</formula>
    </cfRule>
  </conditionalFormatting>
  <conditionalFormatting sqref="F117">
    <cfRule type="cellIs" dxfId="477" priority="180" stopIfTrue="1" operator="equal">
      <formula>"入金"</formula>
    </cfRule>
  </conditionalFormatting>
  <conditionalFormatting sqref="F117">
    <cfRule type="cellIs" dxfId="476" priority="179" stopIfTrue="1" operator="equal">
      <formula>"入金"</formula>
    </cfRule>
  </conditionalFormatting>
  <conditionalFormatting sqref="F117">
    <cfRule type="cellIs" dxfId="475" priority="178" stopIfTrue="1" operator="equal">
      <formula>"入金"</formula>
    </cfRule>
  </conditionalFormatting>
  <conditionalFormatting sqref="F117">
    <cfRule type="cellIs" dxfId="474" priority="177" stopIfTrue="1" operator="equal">
      <formula>"入金"</formula>
    </cfRule>
  </conditionalFormatting>
  <conditionalFormatting sqref="F117">
    <cfRule type="cellIs" dxfId="473" priority="176" stopIfTrue="1" operator="equal">
      <formula>"入金"</formula>
    </cfRule>
  </conditionalFormatting>
  <conditionalFormatting sqref="F117">
    <cfRule type="cellIs" dxfId="472" priority="175" stopIfTrue="1" operator="equal">
      <formula>"入金"</formula>
    </cfRule>
  </conditionalFormatting>
  <conditionalFormatting sqref="F117">
    <cfRule type="cellIs" dxfId="471" priority="174" stopIfTrue="1" operator="equal">
      <formula>"入金"</formula>
    </cfRule>
  </conditionalFormatting>
  <conditionalFormatting sqref="F117">
    <cfRule type="cellIs" dxfId="470" priority="173" stopIfTrue="1" operator="equal">
      <formula>"入金"</formula>
    </cfRule>
  </conditionalFormatting>
  <conditionalFormatting sqref="F117">
    <cfRule type="cellIs" dxfId="469" priority="172" stopIfTrue="1" operator="equal">
      <formula>"入金"</formula>
    </cfRule>
  </conditionalFormatting>
  <conditionalFormatting sqref="F117">
    <cfRule type="cellIs" dxfId="468" priority="171" stopIfTrue="1" operator="equal">
      <formula>"入金"</formula>
    </cfRule>
  </conditionalFormatting>
  <conditionalFormatting sqref="F117">
    <cfRule type="cellIs" dxfId="467" priority="170" stopIfTrue="1" operator="equal">
      <formula>"入金"</formula>
    </cfRule>
  </conditionalFormatting>
  <conditionalFormatting sqref="F117">
    <cfRule type="cellIs" dxfId="466" priority="169" stopIfTrue="1" operator="equal">
      <formula>"入金"</formula>
    </cfRule>
  </conditionalFormatting>
  <conditionalFormatting sqref="F117">
    <cfRule type="cellIs" dxfId="465" priority="168" stopIfTrue="1" operator="equal">
      <formula>"入金"</formula>
    </cfRule>
  </conditionalFormatting>
  <conditionalFormatting sqref="F117">
    <cfRule type="cellIs" dxfId="464" priority="167" stopIfTrue="1" operator="equal">
      <formula>"入金"</formula>
    </cfRule>
  </conditionalFormatting>
  <conditionalFormatting sqref="F117">
    <cfRule type="cellIs" dxfId="463" priority="166" stopIfTrue="1" operator="equal">
      <formula>"入金"</formula>
    </cfRule>
  </conditionalFormatting>
  <conditionalFormatting sqref="F117">
    <cfRule type="cellIs" dxfId="462" priority="165" stopIfTrue="1" operator="equal">
      <formula>"入金"</formula>
    </cfRule>
  </conditionalFormatting>
  <conditionalFormatting sqref="F117">
    <cfRule type="cellIs" dxfId="461" priority="164" stopIfTrue="1" operator="equal">
      <formula>"入金"</formula>
    </cfRule>
  </conditionalFormatting>
  <conditionalFormatting sqref="F117">
    <cfRule type="cellIs" dxfId="460" priority="162" stopIfTrue="1" operator="equal">
      <formula>"入金"</formula>
    </cfRule>
  </conditionalFormatting>
  <conditionalFormatting sqref="F117">
    <cfRule type="cellIs" dxfId="459" priority="161" stopIfTrue="1" operator="equal">
      <formula>"入金"</formula>
    </cfRule>
  </conditionalFormatting>
  <conditionalFormatting sqref="F117">
    <cfRule type="cellIs" dxfId="458" priority="160" stopIfTrue="1" operator="equal">
      <formula>"入金"</formula>
    </cfRule>
  </conditionalFormatting>
  <conditionalFormatting sqref="F117">
    <cfRule type="cellIs" dxfId="457" priority="159" stopIfTrue="1" operator="equal">
      <formula>"入金"</formula>
    </cfRule>
  </conditionalFormatting>
  <conditionalFormatting sqref="F117">
    <cfRule type="cellIs" dxfId="456" priority="158" stopIfTrue="1" operator="equal">
      <formula>"入金"</formula>
    </cfRule>
  </conditionalFormatting>
  <conditionalFormatting sqref="F117">
    <cfRule type="cellIs" dxfId="455" priority="157" stopIfTrue="1" operator="equal">
      <formula>"入金"</formula>
    </cfRule>
  </conditionalFormatting>
  <conditionalFormatting sqref="F117">
    <cfRule type="cellIs" dxfId="454" priority="156" stopIfTrue="1" operator="equal">
      <formula>"入金"</formula>
    </cfRule>
  </conditionalFormatting>
  <conditionalFormatting sqref="F117">
    <cfRule type="cellIs" dxfId="453" priority="155" stopIfTrue="1" operator="equal">
      <formula>"入金"</formula>
    </cfRule>
  </conditionalFormatting>
  <conditionalFormatting sqref="F117">
    <cfRule type="cellIs" dxfId="452" priority="154" stopIfTrue="1" operator="equal">
      <formula>"入金"</formula>
    </cfRule>
  </conditionalFormatting>
  <conditionalFormatting sqref="F117">
    <cfRule type="cellIs" dxfId="451" priority="153" stopIfTrue="1" operator="equal">
      <formula>"入金"</formula>
    </cfRule>
  </conditionalFormatting>
  <conditionalFormatting sqref="F117">
    <cfRule type="cellIs" dxfId="450" priority="152" stopIfTrue="1" operator="equal">
      <formula>"入金"</formula>
    </cfRule>
  </conditionalFormatting>
  <conditionalFormatting sqref="F122 F126">
    <cfRule type="cellIs" dxfId="449" priority="48" stopIfTrue="1" operator="equal">
      <formula>"入金"</formula>
    </cfRule>
  </conditionalFormatting>
  <conditionalFormatting sqref="W122">
    <cfRule type="cellIs" dxfId="448" priority="58" stopIfTrue="1" operator="equal">
      <formula>"入金"</formula>
    </cfRule>
  </conditionalFormatting>
  <conditionalFormatting sqref="U120:U122">
    <cfRule type="cellIs" dxfId="447" priority="59" stopIfTrue="1" operator="equal">
      <formula>"現金"</formula>
    </cfRule>
  </conditionalFormatting>
  <conditionalFormatting sqref="W121">
    <cfRule type="cellIs" dxfId="446" priority="61" stopIfTrue="1" operator="equal">
      <formula>"入金"</formula>
    </cfRule>
  </conditionalFormatting>
  <conditionalFormatting sqref="F120:F121">
    <cfRule type="cellIs" dxfId="445" priority="63" stopIfTrue="1" operator="equal">
      <formula>"入金"</formula>
    </cfRule>
  </conditionalFormatting>
  <conditionalFormatting sqref="U119">
    <cfRule type="cellIs" dxfId="444" priority="5" stopIfTrue="1" operator="equal">
      <formula>"現金"</formula>
    </cfRule>
  </conditionalFormatting>
  <conditionalFormatting sqref="F119">
    <cfRule type="cellIs" dxfId="443" priority="4" stopIfTrue="1" operator="equal">
      <formula>"入金"</formula>
    </cfRule>
  </conditionalFormatting>
  <conditionalFormatting sqref="W119">
    <cfRule type="cellIs" dxfId="442" priority="3" stopIfTrue="1" operator="equal">
      <formula>"入金"</formula>
    </cfRule>
  </conditionalFormatting>
  <conditionalFormatting sqref="A123">
    <cfRule type="cellIs" dxfId="441" priority="6" stopIfTrue="1" operator="equal">
      <formula>"　"</formula>
    </cfRule>
  </conditionalFormatting>
  <conditionalFormatting sqref="U123">
    <cfRule type="cellIs" dxfId="440" priority="17" stopIfTrue="1" operator="equal">
      <formula>"現金"</formula>
    </cfRule>
  </conditionalFormatting>
  <conditionalFormatting sqref="W123">
    <cfRule type="cellIs" dxfId="439" priority="18" stopIfTrue="1" operator="equal">
      <formula>"入金"</formula>
    </cfRule>
  </conditionalFormatting>
  <conditionalFormatting sqref="W123">
    <cfRule type="cellIs" dxfId="438" priority="16" stopIfTrue="1" operator="equal">
      <formula>"入金"</formula>
    </cfRule>
  </conditionalFormatting>
  <conditionalFormatting sqref="W123">
    <cfRule type="cellIs" dxfId="437" priority="14" stopIfTrue="1" operator="equal">
      <formula>"入金"</formula>
    </cfRule>
  </conditionalFormatting>
  <conditionalFormatting sqref="W123">
    <cfRule type="cellIs" dxfId="436" priority="15" stopIfTrue="1" operator="equal">
      <formula>"入金"</formula>
    </cfRule>
  </conditionalFormatting>
  <conditionalFormatting sqref="U123">
    <cfRule type="cellIs" dxfId="435" priority="13" stopIfTrue="1" operator="equal">
      <formula>"現金"</formula>
    </cfRule>
  </conditionalFormatting>
  <conditionalFormatting sqref="U123">
    <cfRule type="cellIs" dxfId="434" priority="12" stopIfTrue="1" operator="equal">
      <formula>"現金"</formula>
    </cfRule>
  </conditionalFormatting>
  <conditionalFormatting sqref="U123">
    <cfRule type="cellIs" dxfId="433" priority="11" stopIfTrue="1" operator="equal">
      <formula>"現金"</formula>
    </cfRule>
  </conditionalFormatting>
  <conditionalFormatting sqref="W123">
    <cfRule type="cellIs" dxfId="432" priority="10" stopIfTrue="1" operator="equal">
      <formula>"入金"</formula>
    </cfRule>
  </conditionalFormatting>
  <conditionalFormatting sqref="W123">
    <cfRule type="cellIs" dxfId="431" priority="9" stopIfTrue="1" operator="equal">
      <formula>"入金"</formula>
    </cfRule>
  </conditionalFormatting>
  <conditionalFormatting sqref="W123">
    <cfRule type="cellIs" dxfId="430" priority="7" stopIfTrue="1" operator="equal">
      <formula>"入金"</formula>
    </cfRule>
  </conditionalFormatting>
  <conditionalFormatting sqref="W123">
    <cfRule type="cellIs" dxfId="429" priority="8" stopIfTrue="1" operator="equal">
      <formula>"入金"</formula>
    </cfRule>
  </conditionalFormatting>
  <conditionalFormatting sqref="F123">
    <cfRule type="cellIs" dxfId="428" priority="47" stopIfTrue="1" operator="equal">
      <formula>"入金"</formula>
    </cfRule>
  </conditionalFormatting>
  <conditionalFormatting sqref="F123">
    <cfRule type="cellIs" dxfId="427" priority="45" stopIfTrue="1" operator="equal">
      <formula>"入金"</formula>
    </cfRule>
  </conditionalFormatting>
  <conditionalFormatting sqref="F123">
    <cfRule type="cellIs" dxfId="426" priority="46" stopIfTrue="1" operator="equal">
      <formula>"入金"</formula>
    </cfRule>
  </conditionalFormatting>
  <conditionalFormatting sqref="F123">
    <cfRule type="cellIs" dxfId="425" priority="44" stopIfTrue="1" operator="equal">
      <formula>"入金"</formula>
    </cfRule>
  </conditionalFormatting>
  <conditionalFormatting sqref="F123">
    <cfRule type="cellIs" dxfId="424" priority="42" stopIfTrue="1" operator="equal">
      <formula>"入金"</formula>
    </cfRule>
  </conditionalFormatting>
  <conditionalFormatting sqref="F123">
    <cfRule type="cellIs" dxfId="423" priority="43" stopIfTrue="1" operator="equal">
      <formula>"入金"</formula>
    </cfRule>
  </conditionalFormatting>
  <conditionalFormatting sqref="F123">
    <cfRule type="cellIs" dxfId="422" priority="41" stopIfTrue="1" operator="equal">
      <formula>"入金"</formula>
    </cfRule>
  </conditionalFormatting>
  <conditionalFormatting sqref="F123">
    <cfRule type="cellIs" dxfId="421" priority="40" stopIfTrue="1" operator="equal">
      <formula>"入金"</formula>
    </cfRule>
  </conditionalFormatting>
  <conditionalFormatting sqref="F123">
    <cfRule type="cellIs" dxfId="420" priority="39" stopIfTrue="1" operator="equal">
      <formula>"入金"</formula>
    </cfRule>
  </conditionalFormatting>
  <conditionalFormatting sqref="F123">
    <cfRule type="cellIs" dxfId="419" priority="38" stopIfTrue="1" operator="equal">
      <formula>"入金"</formula>
    </cfRule>
  </conditionalFormatting>
  <conditionalFormatting sqref="F123">
    <cfRule type="cellIs" dxfId="418" priority="37" stopIfTrue="1" operator="equal">
      <formula>"入金"</formula>
    </cfRule>
  </conditionalFormatting>
  <conditionalFormatting sqref="F123">
    <cfRule type="cellIs" dxfId="417" priority="36" stopIfTrue="1" operator="equal">
      <formula>"入金"</formula>
    </cfRule>
  </conditionalFormatting>
  <conditionalFormatting sqref="F123">
    <cfRule type="cellIs" dxfId="416" priority="35" stopIfTrue="1" operator="equal">
      <formula>"入金"</formula>
    </cfRule>
  </conditionalFormatting>
  <conditionalFormatting sqref="F123">
    <cfRule type="cellIs" dxfId="415" priority="34" stopIfTrue="1" operator="equal">
      <formula>"入金"</formula>
    </cfRule>
  </conditionalFormatting>
  <conditionalFormatting sqref="F123">
    <cfRule type="cellIs" dxfId="414" priority="33" stopIfTrue="1" operator="equal">
      <formula>"入金"</formula>
    </cfRule>
  </conditionalFormatting>
  <conditionalFormatting sqref="F123">
    <cfRule type="cellIs" dxfId="413" priority="32" stopIfTrue="1" operator="equal">
      <formula>"入金"</formula>
    </cfRule>
  </conditionalFormatting>
  <conditionalFormatting sqref="F123">
    <cfRule type="cellIs" dxfId="412" priority="31" stopIfTrue="1" operator="equal">
      <formula>"入金"</formula>
    </cfRule>
  </conditionalFormatting>
  <conditionalFormatting sqref="F123">
    <cfRule type="cellIs" dxfId="411" priority="29" stopIfTrue="1" operator="equal">
      <formula>"入金"</formula>
    </cfRule>
  </conditionalFormatting>
  <conditionalFormatting sqref="F123">
    <cfRule type="cellIs" dxfId="410" priority="30" stopIfTrue="1" operator="equal">
      <formula>"入金"</formula>
    </cfRule>
  </conditionalFormatting>
  <conditionalFormatting sqref="F123">
    <cfRule type="cellIs" dxfId="409" priority="28" stopIfTrue="1" operator="equal">
      <formula>"入金"</formula>
    </cfRule>
  </conditionalFormatting>
  <conditionalFormatting sqref="F123">
    <cfRule type="cellIs" dxfId="408" priority="27" stopIfTrue="1" operator="equal">
      <formula>"入金"</formula>
    </cfRule>
  </conditionalFormatting>
  <conditionalFormatting sqref="F123">
    <cfRule type="cellIs" dxfId="407" priority="25" stopIfTrue="1" operator="equal">
      <formula>"入金"</formula>
    </cfRule>
  </conditionalFormatting>
  <conditionalFormatting sqref="F123">
    <cfRule type="cellIs" dxfId="406" priority="26" stopIfTrue="1" operator="equal">
      <formula>"入金"</formula>
    </cfRule>
  </conditionalFormatting>
  <conditionalFormatting sqref="F123">
    <cfRule type="cellIs" dxfId="405" priority="24" stopIfTrue="1" operator="equal">
      <formula>"入金"</formula>
    </cfRule>
  </conditionalFormatting>
  <conditionalFormatting sqref="F123">
    <cfRule type="cellIs" dxfId="404" priority="23" stopIfTrue="1" operator="equal">
      <formula>"入金"</formula>
    </cfRule>
  </conditionalFormatting>
  <conditionalFormatting sqref="F123">
    <cfRule type="cellIs" dxfId="403" priority="22" stopIfTrue="1" operator="equal">
      <formula>"入金"</formula>
    </cfRule>
  </conditionalFormatting>
  <conditionalFormatting sqref="F123">
    <cfRule type="cellIs" dxfId="402" priority="21" stopIfTrue="1" operator="equal">
      <formula>"入金"</formula>
    </cfRule>
  </conditionalFormatting>
  <conditionalFormatting sqref="F123">
    <cfRule type="cellIs" dxfId="401" priority="20" stopIfTrue="1" operator="equal">
      <formula>"入金"</formula>
    </cfRule>
  </conditionalFormatting>
  <conditionalFormatting sqref="F123">
    <cfRule type="cellIs" dxfId="400" priority="19" stopIfTrue="1" operator="equal">
      <formula>"入金"</formula>
    </cfRule>
  </conditionalFormatting>
  <conditionalFormatting sqref="U124">
    <cfRule type="cellIs" dxfId="399" priority="3255" stopIfTrue="1" operator="equal">
      <formula>"現金"</formula>
    </cfRule>
  </conditionalFormatting>
  <conditionalFormatting sqref="W124">
    <cfRule type="cellIs" dxfId="398" priority="3254" stopIfTrue="1" operator="equal">
      <formula>"入金"</formula>
    </cfRule>
  </conditionalFormatting>
  <conditionalFormatting sqref="W124">
    <cfRule type="cellIs" dxfId="397" priority="3252" stopIfTrue="1" operator="equal">
      <formula>"入金"</formula>
    </cfRule>
  </conditionalFormatting>
  <conditionalFormatting sqref="W124">
    <cfRule type="cellIs" dxfId="396" priority="3253" stopIfTrue="1" operator="equal">
      <formula>"入金"</formula>
    </cfRule>
  </conditionalFormatting>
  <conditionalFormatting sqref="U124">
    <cfRule type="cellIs" dxfId="395" priority="3251" stopIfTrue="1" operator="equal">
      <formula>"現金"</formula>
    </cfRule>
  </conditionalFormatting>
  <conditionalFormatting sqref="U124">
    <cfRule type="cellIs" dxfId="394" priority="3250" stopIfTrue="1" operator="equal">
      <formula>"現金"</formula>
    </cfRule>
  </conditionalFormatting>
  <conditionalFormatting sqref="F124">
    <cfRule type="cellIs" dxfId="393" priority="3249" stopIfTrue="1" operator="equal">
      <formula>"入金"</formula>
    </cfRule>
  </conditionalFormatting>
  <conditionalFormatting sqref="F124">
    <cfRule type="cellIs" dxfId="392" priority="3248" stopIfTrue="1" operator="equal">
      <formula>"入金"</formula>
    </cfRule>
  </conditionalFormatting>
  <conditionalFormatting sqref="W125">
    <cfRule type="cellIs" dxfId="391" priority="8169" stopIfTrue="1" operator="equal">
      <formula>"入金"</formula>
    </cfRule>
  </conditionalFormatting>
  <conditionalFormatting sqref="W125 W128">
    <cfRule type="cellIs" dxfId="390" priority="7928" stopIfTrue="1" operator="equal">
      <formula>"入金"</formula>
    </cfRule>
  </conditionalFormatting>
  <conditionalFormatting sqref="F125">
    <cfRule type="cellIs" dxfId="389" priority="3109" stopIfTrue="1" operator="equal">
      <formula>"入金"</formula>
    </cfRule>
  </conditionalFormatting>
  <conditionalFormatting sqref="F125">
    <cfRule type="cellIs" dxfId="388" priority="3108" stopIfTrue="1" operator="equal">
      <formula>"入金"</formula>
    </cfRule>
  </conditionalFormatting>
  <conditionalFormatting sqref="F125">
    <cfRule type="cellIs" dxfId="387" priority="3107" stopIfTrue="1" operator="equal">
      <formula>"入金"</formula>
    </cfRule>
  </conditionalFormatting>
  <conditionalFormatting sqref="U125">
    <cfRule type="cellIs" dxfId="386" priority="3106" stopIfTrue="1" operator="equal">
      <formula>"現金"</formula>
    </cfRule>
  </conditionalFormatting>
  <conditionalFormatting sqref="U125">
    <cfRule type="cellIs" dxfId="385" priority="3105" stopIfTrue="1" operator="equal">
      <formula>"現金"</formula>
    </cfRule>
  </conditionalFormatting>
  <conditionalFormatting sqref="U125">
    <cfRule type="cellIs" dxfId="384" priority="3104" stopIfTrue="1" operator="equal">
      <formula>"現金"</formula>
    </cfRule>
  </conditionalFormatting>
  <conditionalFormatting sqref="U164">
    <cfRule type="cellIs" dxfId="383" priority="8406" stopIfTrue="1" operator="equal">
      <formula>"現金"</formula>
    </cfRule>
  </conditionalFormatting>
  <conditionalFormatting sqref="W164">
    <cfRule type="cellIs" dxfId="382" priority="8407" stopIfTrue="1" operator="equal">
      <formula>"入金"</formula>
    </cfRule>
  </conditionalFormatting>
  <conditionalFormatting sqref="F138:F140">
    <cfRule type="cellIs" dxfId="381" priority="8376" stopIfTrue="1" operator="equal">
      <formula>"入金"</formula>
    </cfRule>
  </conditionalFormatting>
  <conditionalFormatting sqref="W151 F190">
    <cfRule type="cellIs" dxfId="380" priority="8360" stopIfTrue="1" operator="equal">
      <formula>"入金"</formula>
    </cfRule>
  </conditionalFormatting>
  <conditionalFormatting sqref="U151">
    <cfRule type="cellIs" dxfId="379" priority="8343" stopIfTrue="1" operator="equal">
      <formula>"現金"</formula>
    </cfRule>
  </conditionalFormatting>
  <conditionalFormatting sqref="U227:U229">
    <cfRule type="cellIs" dxfId="378" priority="8251" stopIfTrue="1" operator="equal">
      <formula>"現金"</formula>
    </cfRule>
  </conditionalFormatting>
  <conditionalFormatting sqref="U203:U205">
    <cfRule type="cellIs" dxfId="377" priority="8283" stopIfTrue="1" operator="equal">
      <formula>"現金"</formula>
    </cfRule>
  </conditionalFormatting>
  <conditionalFormatting sqref="U200:U202">
    <cfRule type="cellIs" dxfId="376" priority="8287" stopIfTrue="1" operator="equal">
      <formula>"現金"</formula>
    </cfRule>
  </conditionalFormatting>
  <conditionalFormatting sqref="F200:F202 W200:W202">
    <cfRule type="cellIs" dxfId="375" priority="8288" stopIfTrue="1" operator="equal">
      <formula>"入金"</formula>
    </cfRule>
  </conditionalFormatting>
  <conditionalFormatting sqref="F203:F205 W203:W205">
    <cfRule type="cellIs" dxfId="374" priority="8284" stopIfTrue="1" operator="equal">
      <formula>"入金"</formula>
    </cfRule>
  </conditionalFormatting>
  <conditionalFormatting sqref="U206:U208">
    <cfRule type="cellIs" dxfId="373" priority="8279" stopIfTrue="1" operator="equal">
      <formula>"現金"</formula>
    </cfRule>
  </conditionalFormatting>
  <conditionalFormatting sqref="U209:U211">
    <cfRule type="cellIs" dxfId="372" priority="8275" stopIfTrue="1" operator="equal">
      <formula>"現金"</formula>
    </cfRule>
  </conditionalFormatting>
  <conditionalFormatting sqref="F206:F208 W206:W208">
    <cfRule type="cellIs" dxfId="371" priority="8280" stopIfTrue="1" operator="equal">
      <formula>"入金"</formula>
    </cfRule>
  </conditionalFormatting>
  <conditionalFormatting sqref="U215:U217">
    <cfRule type="cellIs" dxfId="370" priority="8267" stopIfTrue="1" operator="equal">
      <formula>"現金"</formula>
    </cfRule>
  </conditionalFormatting>
  <conditionalFormatting sqref="F209:F211 W209:W211">
    <cfRule type="cellIs" dxfId="369" priority="8276" stopIfTrue="1" operator="equal">
      <formula>"入金"</formula>
    </cfRule>
  </conditionalFormatting>
  <conditionalFormatting sqref="U212:U214">
    <cfRule type="cellIs" dxfId="368" priority="8271" stopIfTrue="1" operator="equal">
      <formula>"現金"</formula>
    </cfRule>
  </conditionalFormatting>
  <conditionalFormatting sqref="F212:F214 W212:W214">
    <cfRule type="cellIs" dxfId="367" priority="8272" stopIfTrue="1" operator="equal">
      <formula>"入金"</formula>
    </cfRule>
  </conditionalFormatting>
  <conditionalFormatting sqref="F215:F217 W215:W217">
    <cfRule type="cellIs" dxfId="366" priority="8268" stopIfTrue="1" operator="equal">
      <formula>"入金"</formula>
    </cfRule>
  </conditionalFormatting>
  <conditionalFormatting sqref="U218:U220">
    <cfRule type="cellIs" dxfId="365" priority="8263" stopIfTrue="1" operator="equal">
      <formula>"現金"</formula>
    </cfRule>
  </conditionalFormatting>
  <conditionalFormatting sqref="U221:U223">
    <cfRule type="cellIs" dxfId="364" priority="8259" stopIfTrue="1" operator="equal">
      <formula>"現金"</formula>
    </cfRule>
  </conditionalFormatting>
  <conditionalFormatting sqref="F218:F220 W218:W220">
    <cfRule type="cellIs" dxfId="363" priority="8264" stopIfTrue="1" operator="equal">
      <formula>"入金"</formula>
    </cfRule>
  </conditionalFormatting>
  <conditionalFormatting sqref="F221:F223 W221:W223">
    <cfRule type="cellIs" dxfId="362" priority="8260" stopIfTrue="1" operator="equal">
      <formula>"入金"</formula>
    </cfRule>
  </conditionalFormatting>
  <conditionalFormatting sqref="U224:U226">
    <cfRule type="cellIs" dxfId="361" priority="8255" stopIfTrue="1" operator="equal">
      <formula>"現金"</formula>
    </cfRule>
  </conditionalFormatting>
  <conditionalFormatting sqref="F224:F226 W224:W226">
    <cfRule type="cellIs" dxfId="360" priority="8256" stopIfTrue="1" operator="equal">
      <formula>"入金"</formula>
    </cfRule>
  </conditionalFormatting>
  <conditionalFormatting sqref="F227:F229 W227:W229">
    <cfRule type="cellIs" dxfId="359" priority="8252" stopIfTrue="1" operator="equal">
      <formula>"入金"</formula>
    </cfRule>
  </conditionalFormatting>
  <conditionalFormatting sqref="U173">
    <cfRule type="cellIs" dxfId="358" priority="8231" stopIfTrue="1" operator="equal">
      <formula>"現金"</formula>
    </cfRule>
  </conditionalFormatting>
  <conditionalFormatting sqref="W170">
    <cfRule type="cellIs" dxfId="357" priority="8243" stopIfTrue="1" operator="equal">
      <formula>"入金"</formula>
    </cfRule>
  </conditionalFormatting>
  <conditionalFormatting sqref="W173">
    <cfRule type="cellIs" dxfId="356" priority="8239" stopIfTrue="1" operator="equal">
      <formula>"入金"</formula>
    </cfRule>
  </conditionalFormatting>
  <conditionalFormatting sqref="U170">
    <cfRule type="cellIs" dxfId="355" priority="8232" stopIfTrue="1" operator="equal">
      <formula>"現金"</formula>
    </cfRule>
  </conditionalFormatting>
  <conditionalFormatting sqref="U178">
    <cfRule type="cellIs" dxfId="354" priority="8217" stopIfTrue="1" operator="equal">
      <formula>"現金"</formula>
    </cfRule>
  </conditionalFormatting>
  <conditionalFormatting sqref="W178">
    <cfRule type="cellIs" dxfId="353" priority="8218" stopIfTrue="1" operator="equal">
      <formula>"入金"</formula>
    </cfRule>
  </conditionalFormatting>
  <conditionalFormatting sqref="U177">
    <cfRule type="cellIs" dxfId="352" priority="8214" stopIfTrue="1" operator="equal">
      <formula>"現金"</formula>
    </cfRule>
  </conditionalFormatting>
  <conditionalFormatting sqref="W177">
    <cfRule type="cellIs" dxfId="351" priority="8215" stopIfTrue="1" operator="equal">
      <formula>"入金"</formula>
    </cfRule>
  </conditionalFormatting>
  <conditionalFormatting sqref="F175">
    <cfRule type="cellIs" dxfId="350" priority="8207" stopIfTrue="1" operator="equal">
      <formula>"入金"</formula>
    </cfRule>
  </conditionalFormatting>
  <conditionalFormatting sqref="F179">
    <cfRule type="cellIs" dxfId="349" priority="8204" stopIfTrue="1" operator="equal">
      <formula>"入金"</formula>
    </cfRule>
  </conditionalFormatting>
  <conditionalFormatting sqref="F188">
    <cfRule type="cellIs" dxfId="348" priority="8203" stopIfTrue="1" operator="equal">
      <formula>"入金"</formula>
    </cfRule>
  </conditionalFormatting>
  <conditionalFormatting sqref="F138:F140">
    <cfRule type="cellIs" dxfId="347" priority="8199" stopIfTrue="1" operator="equal">
      <formula>"入金"</formula>
    </cfRule>
  </conditionalFormatting>
  <conditionalFormatting sqref="F181">
    <cfRule type="cellIs" dxfId="346" priority="8197" stopIfTrue="1" operator="equal">
      <formula>"入金"</formula>
    </cfRule>
  </conditionalFormatting>
  <conditionalFormatting sqref="F182">
    <cfRule type="cellIs" dxfId="345" priority="8196" stopIfTrue="1" operator="equal">
      <formula>"入金"</formula>
    </cfRule>
  </conditionalFormatting>
  <conditionalFormatting sqref="F138:F140">
    <cfRule type="cellIs" dxfId="344" priority="8194" stopIfTrue="1" operator="equal">
      <formula>"入金"</formula>
    </cfRule>
  </conditionalFormatting>
  <conditionalFormatting sqref="F151">
    <cfRule type="cellIs" dxfId="343" priority="8189" stopIfTrue="1" operator="equal">
      <formula>"入金"</formula>
    </cfRule>
  </conditionalFormatting>
  <conditionalFormatting sqref="F147:F151">
    <cfRule type="cellIs" dxfId="342" priority="8193" stopIfTrue="1" operator="equal">
      <formula>"入金"</formula>
    </cfRule>
  </conditionalFormatting>
  <conditionalFormatting sqref="F195">
    <cfRule type="cellIs" dxfId="341" priority="8192" stopIfTrue="1" operator="equal">
      <formula>"入金"</formula>
    </cfRule>
  </conditionalFormatting>
  <conditionalFormatting sqref="U165">
    <cfRule type="cellIs" dxfId="340" priority="8146" stopIfTrue="1" operator="equal">
      <formula>"現金"</formula>
    </cfRule>
  </conditionalFormatting>
  <conditionalFormatting sqref="W165">
    <cfRule type="cellIs" dxfId="339" priority="8147" stopIfTrue="1" operator="equal">
      <formula>"入金"</formula>
    </cfRule>
  </conditionalFormatting>
  <conditionalFormatting sqref="U167">
    <cfRule type="cellIs" dxfId="338" priority="8137" stopIfTrue="1" operator="equal">
      <formula>"現金"</formula>
    </cfRule>
  </conditionalFormatting>
  <conditionalFormatting sqref="F167 W167">
    <cfRule type="cellIs" dxfId="337" priority="8138" stopIfTrue="1" operator="equal">
      <formula>"入金"</formula>
    </cfRule>
  </conditionalFormatting>
  <conditionalFormatting sqref="U169">
    <cfRule type="cellIs" dxfId="336" priority="8128" stopIfTrue="1" operator="equal">
      <formula>"現金"</formula>
    </cfRule>
  </conditionalFormatting>
  <conditionalFormatting sqref="F169 W169">
    <cfRule type="cellIs" dxfId="335" priority="8129" stopIfTrue="1" operator="equal">
      <formula>"入金"</formula>
    </cfRule>
  </conditionalFormatting>
  <conditionalFormatting sqref="U168">
    <cfRule type="cellIs" dxfId="334" priority="8122" stopIfTrue="1" operator="equal">
      <formula>"現金"</formula>
    </cfRule>
  </conditionalFormatting>
  <conditionalFormatting sqref="W168">
    <cfRule type="cellIs" dxfId="333" priority="8123" stopIfTrue="1" operator="equal">
      <formula>"入金"</formula>
    </cfRule>
  </conditionalFormatting>
  <conditionalFormatting sqref="F168">
    <cfRule type="cellIs" dxfId="332" priority="8120" stopIfTrue="1" operator="equal">
      <formula>"入金"</formula>
    </cfRule>
  </conditionalFormatting>
  <conditionalFormatting sqref="U176">
    <cfRule type="cellIs" dxfId="331" priority="8115" stopIfTrue="1" operator="equal">
      <formula>"現金"</formula>
    </cfRule>
  </conditionalFormatting>
  <conditionalFormatting sqref="F176 W176">
    <cfRule type="cellIs" dxfId="330" priority="8116" stopIfTrue="1" operator="equal">
      <formula>"入金"</formula>
    </cfRule>
  </conditionalFormatting>
  <conditionalFormatting sqref="W130:W131">
    <cfRule type="cellIs" dxfId="329" priority="8112" stopIfTrue="1" operator="equal">
      <formula>"入金"</formula>
    </cfRule>
  </conditionalFormatting>
  <conditionalFormatting sqref="W131">
    <cfRule type="cellIs" dxfId="328" priority="8109" stopIfTrue="1" operator="equal">
      <formula>"入金"</formula>
    </cfRule>
  </conditionalFormatting>
  <conditionalFormatting sqref="U148:U151">
    <cfRule type="cellIs" dxfId="327" priority="8105" stopIfTrue="1" operator="equal">
      <formula>"現金"</formula>
    </cfRule>
  </conditionalFormatting>
  <conditionalFormatting sqref="W148:W151">
    <cfRule type="cellIs" dxfId="326" priority="8106" stopIfTrue="1" operator="equal">
      <formula>"入金"</formula>
    </cfRule>
  </conditionalFormatting>
  <conditionalFormatting sqref="F148:F151">
    <cfRule type="cellIs" dxfId="325" priority="8103" stopIfTrue="1" operator="equal">
      <formula>"入金"</formula>
    </cfRule>
  </conditionalFormatting>
  <conditionalFormatting sqref="W189">
    <cfRule type="cellIs" dxfId="324" priority="8101" stopIfTrue="1" operator="equal">
      <formula>"入金"</formula>
    </cfRule>
  </conditionalFormatting>
  <conditionalFormatting sqref="U189">
    <cfRule type="cellIs" dxfId="323" priority="8100" stopIfTrue="1" operator="equal">
      <formula>"現金"</formula>
    </cfRule>
  </conditionalFormatting>
  <conditionalFormatting sqref="F189">
    <cfRule type="cellIs" dxfId="322" priority="8099" stopIfTrue="1" operator="equal">
      <formula>"入金"</formula>
    </cfRule>
  </conditionalFormatting>
  <conditionalFormatting sqref="U174">
    <cfRule type="cellIs" dxfId="321" priority="8097" stopIfTrue="1" operator="equal">
      <formula>"現金"</formula>
    </cfRule>
  </conditionalFormatting>
  <conditionalFormatting sqref="F174 W174">
    <cfRule type="cellIs" dxfId="320" priority="8098" stopIfTrue="1" operator="equal">
      <formula>"入金"</formula>
    </cfRule>
  </conditionalFormatting>
  <conditionalFormatting sqref="U185">
    <cfRule type="cellIs" dxfId="319" priority="8094" stopIfTrue="1" operator="equal">
      <formula>"現金"</formula>
    </cfRule>
  </conditionalFormatting>
  <conditionalFormatting sqref="F185 W185">
    <cfRule type="cellIs" dxfId="318" priority="8095" stopIfTrue="1" operator="equal">
      <formula>"入金"</formula>
    </cfRule>
  </conditionalFormatting>
  <conditionalFormatting sqref="U187">
    <cfRule type="cellIs" dxfId="317" priority="8091" stopIfTrue="1" operator="equal">
      <formula>"現金"</formula>
    </cfRule>
  </conditionalFormatting>
  <conditionalFormatting sqref="F187 W187">
    <cfRule type="cellIs" dxfId="316" priority="8092" stopIfTrue="1" operator="equal">
      <formula>"入金"</formula>
    </cfRule>
  </conditionalFormatting>
  <conditionalFormatting sqref="F196">
    <cfRule type="cellIs" dxfId="315" priority="8089" stopIfTrue="1" operator="equal">
      <formula>"入金"</formula>
    </cfRule>
  </conditionalFormatting>
  <conditionalFormatting sqref="U159">
    <cfRule type="cellIs" dxfId="314" priority="8068" stopIfTrue="1" operator="equal">
      <formula>"現金"</formula>
    </cfRule>
  </conditionalFormatting>
  <conditionalFormatting sqref="F159 W159">
    <cfRule type="cellIs" dxfId="313" priority="8069" stopIfTrue="1" operator="equal">
      <formula>"入金"</formula>
    </cfRule>
  </conditionalFormatting>
  <conditionalFormatting sqref="U152">
    <cfRule type="cellIs" dxfId="312" priority="8020" stopIfTrue="1" operator="equal">
      <formula>"現金"</formula>
    </cfRule>
  </conditionalFormatting>
  <conditionalFormatting sqref="F152">
    <cfRule type="cellIs" dxfId="311" priority="8019" stopIfTrue="1" operator="equal">
      <formula>"入金"</formula>
    </cfRule>
  </conditionalFormatting>
  <conditionalFormatting sqref="U152">
    <cfRule type="cellIs" dxfId="310" priority="8017" stopIfTrue="1" operator="equal">
      <formula>"現金"</formula>
    </cfRule>
  </conditionalFormatting>
  <conditionalFormatting sqref="F152">
    <cfRule type="cellIs" dxfId="309" priority="8016" stopIfTrue="1" operator="equal">
      <formula>"入金"</formula>
    </cfRule>
  </conditionalFormatting>
  <conditionalFormatting sqref="F152">
    <cfRule type="cellIs" dxfId="308" priority="8015" stopIfTrue="1" operator="equal">
      <formula>"入金"</formula>
    </cfRule>
  </conditionalFormatting>
  <conditionalFormatting sqref="W152">
    <cfRule type="cellIs" dxfId="307" priority="8014" stopIfTrue="1" operator="equal">
      <formula>"入金"</formula>
    </cfRule>
  </conditionalFormatting>
  <conditionalFormatting sqref="W152">
    <cfRule type="cellIs" dxfId="306" priority="8013" stopIfTrue="1" operator="equal">
      <formula>"入金"</formula>
    </cfRule>
  </conditionalFormatting>
  <conditionalFormatting sqref="U136:U140">
    <cfRule type="cellIs" dxfId="305" priority="7923" stopIfTrue="1" operator="equal">
      <formula>"現金"</formula>
    </cfRule>
  </conditionalFormatting>
  <conditionalFormatting sqref="W138:W140">
    <cfRule type="cellIs" dxfId="304" priority="7924" stopIfTrue="1" operator="equal">
      <formula>"入金"</formula>
    </cfRule>
  </conditionalFormatting>
  <conditionalFormatting sqref="F138:F140">
    <cfRule type="cellIs" dxfId="303" priority="7921" stopIfTrue="1" operator="equal">
      <formula>"入金"</formula>
    </cfRule>
  </conditionalFormatting>
  <conditionalFormatting sqref="F129 W130:W131">
    <cfRule type="cellIs" dxfId="302" priority="7920" stopIfTrue="1" operator="equal">
      <formula>"入金"</formula>
    </cfRule>
  </conditionalFormatting>
  <conditionalFormatting sqref="F129">
    <cfRule type="cellIs" dxfId="301" priority="7917" stopIfTrue="1" operator="equal">
      <formula>"入金"</formula>
    </cfRule>
  </conditionalFormatting>
  <conditionalFormatting sqref="F129 W130:W131">
    <cfRule type="cellIs" dxfId="300" priority="7916" stopIfTrue="1" operator="equal">
      <formula>"入金"</formula>
    </cfRule>
  </conditionalFormatting>
  <conditionalFormatting sqref="U141">
    <cfRule type="cellIs" dxfId="299" priority="7912" stopIfTrue="1" operator="equal">
      <formula>"現金"</formula>
    </cfRule>
  </conditionalFormatting>
  <conditionalFormatting sqref="F141 W141">
    <cfRule type="cellIs" dxfId="298" priority="7913" stopIfTrue="1" operator="equal">
      <formula>"入金"</formula>
    </cfRule>
  </conditionalFormatting>
  <conditionalFormatting sqref="U142">
    <cfRule type="cellIs" dxfId="297" priority="7909" stopIfTrue="1" operator="equal">
      <formula>"現金"</formula>
    </cfRule>
  </conditionalFormatting>
  <conditionalFormatting sqref="F142 W142">
    <cfRule type="cellIs" dxfId="296" priority="7910" stopIfTrue="1" operator="equal">
      <formula>"入金"</formula>
    </cfRule>
  </conditionalFormatting>
  <conditionalFormatting sqref="U143:U144">
    <cfRule type="cellIs" dxfId="295" priority="7906" stopIfTrue="1" operator="equal">
      <formula>"現金"</formula>
    </cfRule>
  </conditionalFormatting>
  <conditionalFormatting sqref="F143:F144 W143:W144">
    <cfRule type="cellIs" dxfId="294" priority="7907" stopIfTrue="1" operator="equal">
      <formula>"入金"</formula>
    </cfRule>
  </conditionalFormatting>
  <conditionalFormatting sqref="U145:U151">
    <cfRule type="cellIs" dxfId="293" priority="7903" stopIfTrue="1" operator="equal">
      <formula>"現金"</formula>
    </cfRule>
  </conditionalFormatting>
  <conditionalFormatting sqref="W145:W151">
    <cfRule type="cellIs" dxfId="292" priority="7904" stopIfTrue="1" operator="equal">
      <formula>"入金"</formula>
    </cfRule>
  </conditionalFormatting>
  <conditionalFormatting sqref="F145:F151">
    <cfRule type="cellIs" dxfId="291" priority="7901" stopIfTrue="1" operator="equal">
      <formula>"入金"</formula>
    </cfRule>
  </conditionalFormatting>
  <conditionalFormatting sqref="U153">
    <cfRule type="cellIs" dxfId="290" priority="7899" stopIfTrue="1" operator="equal">
      <formula>"現金"</formula>
    </cfRule>
  </conditionalFormatting>
  <conditionalFormatting sqref="W153">
    <cfRule type="cellIs" dxfId="289" priority="7900" stopIfTrue="1" operator="equal">
      <formula>"入金"</formula>
    </cfRule>
  </conditionalFormatting>
  <conditionalFormatting sqref="F153">
    <cfRule type="cellIs" dxfId="288" priority="7897" stopIfTrue="1" operator="equal">
      <formula>"入金"</formula>
    </cfRule>
  </conditionalFormatting>
  <conditionalFormatting sqref="U154">
    <cfRule type="cellIs" dxfId="287" priority="7895" stopIfTrue="1" operator="equal">
      <formula>"現金"</formula>
    </cfRule>
  </conditionalFormatting>
  <conditionalFormatting sqref="F154 W154">
    <cfRule type="cellIs" dxfId="286" priority="7896" stopIfTrue="1" operator="equal">
      <formula>"入金"</formula>
    </cfRule>
  </conditionalFormatting>
  <conditionalFormatting sqref="U155">
    <cfRule type="cellIs" dxfId="285" priority="7892" stopIfTrue="1" operator="equal">
      <formula>"現金"</formula>
    </cfRule>
  </conditionalFormatting>
  <conditionalFormatting sqref="F155 W155">
    <cfRule type="cellIs" dxfId="284" priority="7893" stopIfTrue="1" operator="equal">
      <formula>"入金"</formula>
    </cfRule>
  </conditionalFormatting>
  <conditionalFormatting sqref="U158">
    <cfRule type="cellIs" dxfId="283" priority="7889" stopIfTrue="1" operator="equal">
      <formula>"現金"</formula>
    </cfRule>
  </conditionalFormatting>
  <conditionalFormatting sqref="F158 W158">
    <cfRule type="cellIs" dxfId="282" priority="7890" stopIfTrue="1" operator="equal">
      <formula>"入金"</formula>
    </cfRule>
  </conditionalFormatting>
  <conditionalFormatting sqref="U157">
    <cfRule type="cellIs" dxfId="281" priority="7886" stopIfTrue="1" operator="equal">
      <formula>"現金"</formula>
    </cfRule>
  </conditionalFormatting>
  <conditionalFormatting sqref="F157 W157">
    <cfRule type="cellIs" dxfId="280" priority="7887" stopIfTrue="1" operator="equal">
      <formula>"入金"</formula>
    </cfRule>
  </conditionalFormatting>
  <conditionalFormatting sqref="U156">
    <cfRule type="cellIs" dxfId="279" priority="7883" stopIfTrue="1" operator="equal">
      <formula>"現金"</formula>
    </cfRule>
  </conditionalFormatting>
  <conditionalFormatting sqref="F156 W156">
    <cfRule type="cellIs" dxfId="278" priority="7884" stopIfTrue="1" operator="equal">
      <formula>"入金"</formula>
    </cfRule>
  </conditionalFormatting>
  <conditionalFormatting sqref="F161">
    <cfRule type="cellIs" dxfId="277" priority="7408" stopIfTrue="1" operator="equal">
      <formula>"入金"</formula>
    </cfRule>
  </conditionalFormatting>
  <conditionalFormatting sqref="U127">
    <cfRule type="cellIs" dxfId="276" priority="3103" stopIfTrue="1" operator="equal">
      <formula>"現金"</formula>
    </cfRule>
  </conditionalFormatting>
  <conditionalFormatting sqref="U127">
    <cfRule type="cellIs" dxfId="275" priority="3102" stopIfTrue="1" operator="equal">
      <formula>"現金"</formula>
    </cfRule>
  </conditionalFormatting>
  <conditionalFormatting sqref="U127">
    <cfRule type="cellIs" dxfId="274" priority="3101" stopIfTrue="1" operator="equal">
      <formula>"現金"</formula>
    </cfRule>
  </conditionalFormatting>
  <conditionalFormatting sqref="W127">
    <cfRule type="cellIs" dxfId="273" priority="3100" stopIfTrue="1" operator="equal">
      <formula>"入金"</formula>
    </cfRule>
  </conditionalFormatting>
  <conditionalFormatting sqref="W127">
    <cfRule type="cellIs" dxfId="272" priority="3098" stopIfTrue="1" operator="equal">
      <formula>"入金"</formula>
    </cfRule>
  </conditionalFormatting>
  <conditionalFormatting sqref="W127">
    <cfRule type="cellIs" dxfId="271" priority="3099" stopIfTrue="1" operator="equal">
      <formula>"入金"</formula>
    </cfRule>
  </conditionalFormatting>
  <conditionalFormatting sqref="F127">
    <cfRule type="cellIs" dxfId="270" priority="3097" stopIfTrue="1" operator="equal">
      <formula>"入金"</formula>
    </cfRule>
  </conditionalFormatting>
  <conditionalFormatting sqref="F127">
    <cfRule type="cellIs" dxfId="269" priority="3096" stopIfTrue="1" operator="equal">
      <formula>"入金"</formula>
    </cfRule>
  </conditionalFormatting>
  <conditionalFormatting sqref="F127">
    <cfRule type="cellIs" dxfId="268" priority="3095" stopIfTrue="1" operator="equal">
      <formula>"入金"</formula>
    </cfRule>
  </conditionalFormatting>
  <conditionalFormatting sqref="F127">
    <cfRule type="cellIs" dxfId="267" priority="3094" stopIfTrue="1" operator="equal">
      <formula>"入金"</formula>
    </cfRule>
  </conditionalFormatting>
  <conditionalFormatting sqref="F128">
    <cfRule type="cellIs" dxfId="266" priority="3093" stopIfTrue="1" operator="equal">
      <formula>"入金"</formula>
    </cfRule>
  </conditionalFormatting>
  <conditionalFormatting sqref="F128">
    <cfRule type="cellIs" dxfId="265" priority="3092" stopIfTrue="1" operator="equal">
      <formula>"入金"</formula>
    </cfRule>
  </conditionalFormatting>
  <conditionalFormatting sqref="F128">
    <cfRule type="cellIs" dxfId="264" priority="3091" stopIfTrue="1" operator="equal">
      <formula>"入金"</formula>
    </cfRule>
  </conditionalFormatting>
  <conditionalFormatting sqref="F128">
    <cfRule type="cellIs" dxfId="263" priority="3090" stopIfTrue="1" operator="equal">
      <formula>"入金"</formula>
    </cfRule>
  </conditionalFormatting>
  <conditionalFormatting sqref="U128">
    <cfRule type="cellIs" dxfId="262" priority="3089" stopIfTrue="1" operator="equal">
      <formula>"現金"</formula>
    </cfRule>
  </conditionalFormatting>
  <conditionalFormatting sqref="U128">
    <cfRule type="cellIs" dxfId="261" priority="3088" stopIfTrue="1" operator="equal">
      <formula>"現金"</formula>
    </cfRule>
  </conditionalFormatting>
  <conditionalFormatting sqref="U128">
    <cfRule type="cellIs" dxfId="260" priority="3087" stopIfTrue="1" operator="equal">
      <formula>"現金"</formula>
    </cfRule>
  </conditionalFormatting>
  <conditionalFormatting sqref="U129">
    <cfRule type="cellIs" dxfId="259" priority="3086" stopIfTrue="1" operator="equal">
      <formula>"現金"</formula>
    </cfRule>
  </conditionalFormatting>
  <conditionalFormatting sqref="U129">
    <cfRule type="cellIs" dxfId="258" priority="3085" stopIfTrue="1" operator="equal">
      <formula>"現金"</formula>
    </cfRule>
  </conditionalFormatting>
  <conditionalFormatting sqref="W129">
    <cfRule type="cellIs" dxfId="257" priority="3084" stopIfTrue="1" operator="equal">
      <formula>"入金"</formula>
    </cfRule>
  </conditionalFormatting>
  <conditionalFormatting sqref="F130">
    <cfRule type="cellIs" dxfId="256" priority="3083" stopIfTrue="1" operator="equal">
      <formula>"入金"</formula>
    </cfRule>
  </conditionalFormatting>
  <conditionalFormatting sqref="F130">
    <cfRule type="cellIs" dxfId="255" priority="3082" stopIfTrue="1" operator="equal">
      <formula>"入金"</formula>
    </cfRule>
  </conditionalFormatting>
  <conditionalFormatting sqref="F130">
    <cfRule type="cellIs" dxfId="254" priority="3081" stopIfTrue="1" operator="equal">
      <formula>"入金"</formula>
    </cfRule>
  </conditionalFormatting>
  <conditionalFormatting sqref="F130">
    <cfRule type="cellIs" dxfId="253" priority="3080" stopIfTrue="1" operator="equal">
      <formula>"入金"</formula>
    </cfRule>
  </conditionalFormatting>
  <conditionalFormatting sqref="F130">
    <cfRule type="cellIs" dxfId="252" priority="3079" stopIfTrue="1" operator="equal">
      <formula>"入金"</formula>
    </cfRule>
  </conditionalFormatting>
  <conditionalFormatting sqref="F130">
    <cfRule type="cellIs" dxfId="251" priority="3078" stopIfTrue="1" operator="equal">
      <formula>"入金"</formula>
    </cfRule>
  </conditionalFormatting>
  <conditionalFormatting sqref="F130">
    <cfRule type="cellIs" dxfId="250" priority="3077" stopIfTrue="1" operator="equal">
      <formula>"入金"</formula>
    </cfRule>
  </conditionalFormatting>
  <conditionalFormatting sqref="F130">
    <cfRule type="cellIs" dxfId="249" priority="3076" stopIfTrue="1" operator="equal">
      <formula>"入金"</formula>
    </cfRule>
  </conditionalFormatting>
  <conditionalFormatting sqref="F130">
    <cfRule type="cellIs" dxfId="248" priority="3075" stopIfTrue="1" operator="equal">
      <formula>"入金"</formula>
    </cfRule>
  </conditionalFormatting>
  <conditionalFormatting sqref="F130">
    <cfRule type="cellIs" dxfId="247" priority="3074" stopIfTrue="1" operator="equal">
      <formula>"入金"</formula>
    </cfRule>
  </conditionalFormatting>
  <conditionalFormatting sqref="F130">
    <cfRule type="cellIs" dxfId="246" priority="3073" stopIfTrue="1" operator="equal">
      <formula>"入金"</formula>
    </cfRule>
  </conditionalFormatting>
  <conditionalFormatting sqref="F130">
    <cfRule type="cellIs" dxfId="245" priority="3072" stopIfTrue="1" operator="equal">
      <formula>"入金"</formula>
    </cfRule>
  </conditionalFormatting>
  <conditionalFormatting sqref="F130">
    <cfRule type="cellIs" dxfId="244" priority="3071" stopIfTrue="1" operator="equal">
      <formula>"入金"</formula>
    </cfRule>
  </conditionalFormatting>
  <conditionalFormatting sqref="F130">
    <cfRule type="cellIs" dxfId="243" priority="3070" stopIfTrue="1" operator="equal">
      <formula>"入金"</formula>
    </cfRule>
  </conditionalFormatting>
  <conditionalFormatting sqref="F130">
    <cfRule type="cellIs" dxfId="242" priority="3069" stopIfTrue="1" operator="equal">
      <formula>"入金"</formula>
    </cfRule>
  </conditionalFormatting>
  <conditionalFormatting sqref="F130">
    <cfRule type="cellIs" dxfId="241" priority="3068" stopIfTrue="1" operator="equal">
      <formula>"入金"</formula>
    </cfRule>
  </conditionalFormatting>
  <conditionalFormatting sqref="F130">
    <cfRule type="cellIs" dxfId="240" priority="3067" stopIfTrue="1" operator="equal">
      <formula>"入金"</formula>
    </cfRule>
  </conditionalFormatting>
  <conditionalFormatting sqref="F130">
    <cfRule type="cellIs" dxfId="239" priority="3066" stopIfTrue="1" operator="equal">
      <formula>"入金"</formula>
    </cfRule>
  </conditionalFormatting>
  <conditionalFormatting sqref="F130">
    <cfRule type="cellIs" dxfId="238" priority="3065" stopIfTrue="1" operator="equal">
      <formula>"入金"</formula>
    </cfRule>
  </conditionalFormatting>
  <conditionalFormatting sqref="F130">
    <cfRule type="cellIs" dxfId="237" priority="3064" stopIfTrue="1" operator="equal">
      <formula>"入金"</formula>
    </cfRule>
  </conditionalFormatting>
  <conditionalFormatting sqref="F130">
    <cfRule type="cellIs" dxfId="236" priority="3063" stopIfTrue="1" operator="equal">
      <formula>"入金"</formula>
    </cfRule>
  </conditionalFormatting>
  <conditionalFormatting sqref="F130">
    <cfRule type="cellIs" dxfId="235" priority="3062" stopIfTrue="1" operator="equal">
      <formula>"入金"</formula>
    </cfRule>
  </conditionalFormatting>
  <conditionalFormatting sqref="F130">
    <cfRule type="cellIs" dxfId="234" priority="3061" stopIfTrue="1" operator="equal">
      <formula>"入金"</formula>
    </cfRule>
  </conditionalFormatting>
  <conditionalFormatting sqref="F130">
    <cfRule type="cellIs" dxfId="233" priority="3060" stopIfTrue="1" operator="equal">
      <formula>"入金"</formula>
    </cfRule>
  </conditionalFormatting>
  <conditionalFormatting sqref="F130">
    <cfRule type="cellIs" dxfId="232" priority="3059" stopIfTrue="1" operator="equal">
      <formula>"入金"</formula>
    </cfRule>
  </conditionalFormatting>
  <conditionalFormatting sqref="F130">
    <cfRule type="cellIs" dxfId="231" priority="3058" stopIfTrue="1" operator="equal">
      <formula>"入金"</formula>
    </cfRule>
  </conditionalFormatting>
  <conditionalFormatting sqref="F130">
    <cfRule type="cellIs" dxfId="230" priority="3057" stopIfTrue="1" operator="equal">
      <formula>"入金"</formula>
    </cfRule>
  </conditionalFormatting>
  <conditionalFormatting sqref="F130">
    <cfRule type="cellIs" dxfId="229" priority="3056" stopIfTrue="1" operator="equal">
      <formula>"入金"</formula>
    </cfRule>
  </conditionalFormatting>
  <conditionalFormatting sqref="F130">
    <cfRule type="cellIs" dxfId="228" priority="3055" stopIfTrue="1" operator="equal">
      <formula>"入金"</formula>
    </cfRule>
  </conditionalFormatting>
  <conditionalFormatting sqref="F130">
    <cfRule type="cellIs" dxfId="227" priority="3054" stopIfTrue="1" operator="equal">
      <formula>"入金"</formula>
    </cfRule>
  </conditionalFormatting>
  <conditionalFormatting sqref="F130">
    <cfRule type="cellIs" dxfId="226" priority="3053" stopIfTrue="1" operator="equal">
      <formula>"入金"</formula>
    </cfRule>
  </conditionalFormatting>
  <conditionalFormatting sqref="F130">
    <cfRule type="cellIs" dxfId="225" priority="3052" stopIfTrue="1" operator="equal">
      <formula>"入金"</formula>
    </cfRule>
  </conditionalFormatting>
  <conditionalFormatting sqref="F130">
    <cfRule type="cellIs" dxfId="224" priority="3051" stopIfTrue="1" operator="equal">
      <formula>"入金"</formula>
    </cfRule>
  </conditionalFormatting>
  <conditionalFormatting sqref="F130">
    <cfRule type="cellIs" dxfId="223" priority="3050" stopIfTrue="1" operator="equal">
      <formula>"入金"</formula>
    </cfRule>
  </conditionalFormatting>
  <conditionalFormatting sqref="F130">
    <cfRule type="cellIs" dxfId="222" priority="3049" stopIfTrue="1" operator="equal">
      <formula>"入金"</formula>
    </cfRule>
  </conditionalFormatting>
  <conditionalFormatting sqref="F130">
    <cfRule type="cellIs" dxfId="221" priority="3048" stopIfTrue="1" operator="equal">
      <formula>"入金"</formula>
    </cfRule>
  </conditionalFormatting>
  <conditionalFormatting sqref="F130">
    <cfRule type="cellIs" dxfId="220" priority="3047" stopIfTrue="1" operator="equal">
      <formula>"入金"</formula>
    </cfRule>
  </conditionalFormatting>
  <conditionalFormatting sqref="F130">
    <cfRule type="cellIs" dxfId="219" priority="3046" stopIfTrue="1" operator="equal">
      <formula>"入金"</formula>
    </cfRule>
  </conditionalFormatting>
  <conditionalFormatting sqref="F130">
    <cfRule type="cellIs" dxfId="218" priority="3045" stopIfTrue="1" operator="equal">
      <formula>"入金"</formula>
    </cfRule>
  </conditionalFormatting>
  <conditionalFormatting sqref="F130">
    <cfRule type="cellIs" dxfId="217" priority="3044" stopIfTrue="1" operator="equal">
      <formula>"入金"</formula>
    </cfRule>
  </conditionalFormatting>
  <conditionalFormatting sqref="F130">
    <cfRule type="cellIs" dxfId="216" priority="3043" stopIfTrue="1" operator="equal">
      <formula>"入金"</formula>
    </cfRule>
  </conditionalFormatting>
  <conditionalFormatting sqref="F130">
    <cfRule type="cellIs" dxfId="215" priority="3042" stopIfTrue="1" operator="equal">
      <formula>"入金"</formula>
    </cfRule>
  </conditionalFormatting>
  <conditionalFormatting sqref="F130">
    <cfRule type="cellIs" dxfId="214" priority="3041" stopIfTrue="1" operator="equal">
      <formula>"入金"</formula>
    </cfRule>
  </conditionalFormatting>
  <conditionalFormatting sqref="F130">
    <cfRule type="cellIs" dxfId="213" priority="3040" stopIfTrue="1" operator="equal">
      <formula>"入金"</formula>
    </cfRule>
  </conditionalFormatting>
  <conditionalFormatting sqref="F130">
    <cfRule type="cellIs" dxfId="212" priority="3039" stopIfTrue="1" operator="equal">
      <formula>"入金"</formula>
    </cfRule>
  </conditionalFormatting>
  <conditionalFormatting sqref="F130">
    <cfRule type="cellIs" dxfId="211" priority="3038" stopIfTrue="1" operator="equal">
      <formula>"入金"</formula>
    </cfRule>
  </conditionalFormatting>
  <conditionalFormatting sqref="F130">
    <cfRule type="cellIs" dxfId="210" priority="3037" stopIfTrue="1" operator="equal">
      <formula>"入金"</formula>
    </cfRule>
  </conditionalFormatting>
  <conditionalFormatting sqref="F130">
    <cfRule type="cellIs" dxfId="209" priority="3036" stopIfTrue="1" operator="equal">
      <formula>"入金"</formula>
    </cfRule>
  </conditionalFormatting>
  <conditionalFormatting sqref="F130">
    <cfRule type="cellIs" dxfId="208" priority="3035" stopIfTrue="1" operator="equal">
      <formula>"入金"</formula>
    </cfRule>
  </conditionalFormatting>
  <conditionalFormatting sqref="F130">
    <cfRule type="cellIs" dxfId="207" priority="3034" stopIfTrue="1" operator="equal">
      <formula>"入金"</formula>
    </cfRule>
  </conditionalFormatting>
  <conditionalFormatting sqref="F130">
    <cfRule type="cellIs" dxfId="206" priority="3033" stopIfTrue="1" operator="equal">
      <formula>"入金"</formula>
    </cfRule>
  </conditionalFormatting>
  <conditionalFormatting sqref="F131">
    <cfRule type="cellIs" dxfId="205" priority="3029" stopIfTrue="1" operator="equal">
      <formula>"入金"</formula>
    </cfRule>
  </conditionalFormatting>
  <conditionalFormatting sqref="F131">
    <cfRule type="cellIs" dxfId="204" priority="3028" stopIfTrue="1" operator="equal">
      <formula>"入金"</formula>
    </cfRule>
  </conditionalFormatting>
  <conditionalFormatting sqref="F131">
    <cfRule type="cellIs" dxfId="203" priority="3027" stopIfTrue="1" operator="equal">
      <formula>"入金"</formula>
    </cfRule>
  </conditionalFormatting>
  <conditionalFormatting sqref="F131">
    <cfRule type="cellIs" dxfId="202" priority="3026" stopIfTrue="1" operator="equal">
      <formula>"入金"</formula>
    </cfRule>
  </conditionalFormatting>
  <conditionalFormatting sqref="F131">
    <cfRule type="cellIs" dxfId="201" priority="3025" stopIfTrue="1" operator="equal">
      <formula>"入金"</formula>
    </cfRule>
  </conditionalFormatting>
  <conditionalFormatting sqref="F131">
    <cfRule type="cellIs" dxfId="200" priority="3024" stopIfTrue="1" operator="equal">
      <formula>"入金"</formula>
    </cfRule>
  </conditionalFormatting>
  <conditionalFormatting sqref="F131">
    <cfRule type="cellIs" dxfId="199" priority="3023" stopIfTrue="1" operator="equal">
      <formula>"入金"</formula>
    </cfRule>
  </conditionalFormatting>
  <conditionalFormatting sqref="F131">
    <cfRule type="cellIs" dxfId="198" priority="3022" stopIfTrue="1" operator="equal">
      <formula>"入金"</formula>
    </cfRule>
  </conditionalFormatting>
  <conditionalFormatting sqref="F131">
    <cfRule type="cellIs" dxfId="197" priority="3021" stopIfTrue="1" operator="equal">
      <formula>"入金"</formula>
    </cfRule>
  </conditionalFormatting>
  <conditionalFormatting sqref="F131">
    <cfRule type="cellIs" dxfId="196" priority="3020" stopIfTrue="1" operator="equal">
      <formula>"入金"</formula>
    </cfRule>
  </conditionalFormatting>
  <conditionalFormatting sqref="F131">
    <cfRule type="cellIs" dxfId="195" priority="3019" stopIfTrue="1" operator="equal">
      <formula>"入金"</formula>
    </cfRule>
  </conditionalFormatting>
  <conditionalFormatting sqref="F131">
    <cfRule type="cellIs" dxfId="194" priority="3018" stopIfTrue="1" operator="equal">
      <formula>"入金"</formula>
    </cfRule>
  </conditionalFormatting>
  <conditionalFormatting sqref="F131">
    <cfRule type="cellIs" dxfId="193" priority="3017" stopIfTrue="1" operator="equal">
      <formula>"入金"</formula>
    </cfRule>
  </conditionalFormatting>
  <conditionalFormatting sqref="F131">
    <cfRule type="cellIs" dxfId="192" priority="3016" stopIfTrue="1" operator="equal">
      <formula>"入金"</formula>
    </cfRule>
  </conditionalFormatting>
  <conditionalFormatting sqref="F131">
    <cfRule type="cellIs" dxfId="191" priority="3015" stopIfTrue="1" operator="equal">
      <formula>"入金"</formula>
    </cfRule>
  </conditionalFormatting>
  <conditionalFormatting sqref="F131">
    <cfRule type="cellIs" dxfId="190" priority="3014" stopIfTrue="1" operator="equal">
      <formula>"入金"</formula>
    </cfRule>
  </conditionalFormatting>
  <conditionalFormatting sqref="F131">
    <cfRule type="cellIs" dxfId="189" priority="3013" stopIfTrue="1" operator="equal">
      <formula>"入金"</formula>
    </cfRule>
  </conditionalFormatting>
  <conditionalFormatting sqref="F131">
    <cfRule type="cellIs" dxfId="188" priority="3012" stopIfTrue="1" operator="equal">
      <formula>"入金"</formula>
    </cfRule>
  </conditionalFormatting>
  <conditionalFormatting sqref="F131">
    <cfRule type="cellIs" dxfId="187" priority="3011" stopIfTrue="1" operator="equal">
      <formula>"入金"</formula>
    </cfRule>
  </conditionalFormatting>
  <conditionalFormatting sqref="F131">
    <cfRule type="cellIs" dxfId="186" priority="3010" stopIfTrue="1" operator="equal">
      <formula>"入金"</formula>
    </cfRule>
  </conditionalFormatting>
  <conditionalFormatting sqref="F131">
    <cfRule type="cellIs" dxfId="185" priority="3009" stopIfTrue="1" operator="equal">
      <formula>"入金"</formula>
    </cfRule>
  </conditionalFormatting>
  <conditionalFormatting sqref="F131">
    <cfRule type="cellIs" dxfId="184" priority="3008" stopIfTrue="1" operator="equal">
      <formula>"入金"</formula>
    </cfRule>
  </conditionalFormatting>
  <conditionalFormatting sqref="F131">
    <cfRule type="cellIs" dxfId="183" priority="3007" stopIfTrue="1" operator="equal">
      <formula>"入金"</formula>
    </cfRule>
  </conditionalFormatting>
  <conditionalFormatting sqref="F131">
    <cfRule type="cellIs" dxfId="182" priority="3006" stopIfTrue="1" operator="equal">
      <formula>"入金"</formula>
    </cfRule>
  </conditionalFormatting>
  <conditionalFormatting sqref="F131">
    <cfRule type="cellIs" dxfId="181" priority="3005" stopIfTrue="1" operator="equal">
      <formula>"入金"</formula>
    </cfRule>
  </conditionalFormatting>
  <conditionalFormatting sqref="F131">
    <cfRule type="cellIs" dxfId="180" priority="3004" stopIfTrue="1" operator="equal">
      <formula>"入金"</formula>
    </cfRule>
  </conditionalFormatting>
  <conditionalFormatting sqref="F131">
    <cfRule type="cellIs" dxfId="179" priority="3003" stopIfTrue="1" operator="equal">
      <formula>"入金"</formula>
    </cfRule>
  </conditionalFormatting>
  <conditionalFormatting sqref="F131">
    <cfRule type="cellIs" dxfId="178" priority="3002" stopIfTrue="1" operator="equal">
      <formula>"入金"</formula>
    </cfRule>
  </conditionalFormatting>
  <conditionalFormatting sqref="F131">
    <cfRule type="cellIs" dxfId="177" priority="3001" stopIfTrue="1" operator="equal">
      <formula>"入金"</formula>
    </cfRule>
  </conditionalFormatting>
  <conditionalFormatting sqref="F131">
    <cfRule type="cellIs" dxfId="176" priority="3000" stopIfTrue="1" operator="equal">
      <formula>"入金"</formula>
    </cfRule>
  </conditionalFormatting>
  <conditionalFormatting sqref="F131">
    <cfRule type="cellIs" dxfId="175" priority="2999" stopIfTrue="1" operator="equal">
      <formula>"入金"</formula>
    </cfRule>
  </conditionalFormatting>
  <conditionalFormatting sqref="F131">
    <cfRule type="cellIs" dxfId="174" priority="2998" stopIfTrue="1" operator="equal">
      <formula>"入金"</formula>
    </cfRule>
  </conditionalFormatting>
  <conditionalFormatting sqref="F131">
    <cfRule type="cellIs" dxfId="173" priority="2997" stopIfTrue="1" operator="equal">
      <formula>"入金"</formula>
    </cfRule>
  </conditionalFormatting>
  <conditionalFormatting sqref="F131">
    <cfRule type="cellIs" dxfId="172" priority="2996" stopIfTrue="1" operator="equal">
      <formula>"入金"</formula>
    </cfRule>
  </conditionalFormatting>
  <conditionalFormatting sqref="F131">
    <cfRule type="cellIs" dxfId="171" priority="2995" stopIfTrue="1" operator="equal">
      <formula>"入金"</formula>
    </cfRule>
  </conditionalFormatting>
  <conditionalFormatting sqref="F131">
    <cfRule type="cellIs" dxfId="170" priority="2994" stopIfTrue="1" operator="equal">
      <formula>"入金"</formula>
    </cfRule>
  </conditionalFormatting>
  <conditionalFormatting sqref="F131">
    <cfRule type="cellIs" dxfId="169" priority="2993" stopIfTrue="1" operator="equal">
      <formula>"入金"</formula>
    </cfRule>
  </conditionalFormatting>
  <conditionalFormatting sqref="F131">
    <cfRule type="cellIs" dxfId="168" priority="2992" stopIfTrue="1" operator="equal">
      <formula>"入金"</formula>
    </cfRule>
  </conditionalFormatting>
  <conditionalFormatting sqref="F131">
    <cfRule type="cellIs" dxfId="167" priority="2991" stopIfTrue="1" operator="equal">
      <formula>"入金"</formula>
    </cfRule>
  </conditionalFormatting>
  <conditionalFormatting sqref="F131">
    <cfRule type="cellIs" dxfId="166" priority="2990" stopIfTrue="1" operator="equal">
      <formula>"入金"</formula>
    </cfRule>
  </conditionalFormatting>
  <conditionalFormatting sqref="F131">
    <cfRule type="cellIs" dxfId="165" priority="2989" stopIfTrue="1" operator="equal">
      <formula>"入金"</formula>
    </cfRule>
  </conditionalFormatting>
  <conditionalFormatting sqref="F131">
    <cfRule type="cellIs" dxfId="164" priority="2988" stopIfTrue="1" operator="equal">
      <formula>"入金"</formula>
    </cfRule>
  </conditionalFormatting>
  <conditionalFormatting sqref="F131">
    <cfRule type="cellIs" dxfId="163" priority="2987" stopIfTrue="1" operator="equal">
      <formula>"入金"</formula>
    </cfRule>
  </conditionalFormatting>
  <conditionalFormatting sqref="F131">
    <cfRule type="cellIs" dxfId="162" priority="2986" stopIfTrue="1" operator="equal">
      <formula>"入金"</formula>
    </cfRule>
  </conditionalFormatting>
  <conditionalFormatting sqref="F131">
    <cfRule type="cellIs" dxfId="161" priority="2985" stopIfTrue="1" operator="equal">
      <formula>"入金"</formula>
    </cfRule>
  </conditionalFormatting>
  <conditionalFormatting sqref="F131">
    <cfRule type="cellIs" dxfId="160" priority="2984" stopIfTrue="1" operator="equal">
      <formula>"入金"</formula>
    </cfRule>
  </conditionalFormatting>
  <conditionalFormatting sqref="F131">
    <cfRule type="cellIs" dxfId="159" priority="2983" stopIfTrue="1" operator="equal">
      <formula>"入金"</formula>
    </cfRule>
  </conditionalFormatting>
  <conditionalFormatting sqref="F131">
    <cfRule type="cellIs" dxfId="158" priority="2982" stopIfTrue="1" operator="equal">
      <formula>"入金"</formula>
    </cfRule>
  </conditionalFormatting>
  <conditionalFormatting sqref="F131">
    <cfRule type="cellIs" dxfId="157" priority="2981" stopIfTrue="1" operator="equal">
      <formula>"入金"</formula>
    </cfRule>
  </conditionalFormatting>
  <conditionalFormatting sqref="F131">
    <cfRule type="cellIs" dxfId="156" priority="2980" stopIfTrue="1" operator="equal">
      <formula>"入金"</formula>
    </cfRule>
  </conditionalFormatting>
  <conditionalFormatting sqref="F131">
    <cfRule type="cellIs" dxfId="155" priority="2979" stopIfTrue="1" operator="equal">
      <formula>"入金"</formula>
    </cfRule>
  </conditionalFormatting>
  <conditionalFormatting sqref="U131">
    <cfRule type="cellIs" dxfId="154" priority="2978" stopIfTrue="1" operator="equal">
      <formula>"現金"</formula>
    </cfRule>
  </conditionalFormatting>
  <conditionalFormatting sqref="U131">
    <cfRule type="cellIs" dxfId="153" priority="2977" stopIfTrue="1" operator="equal">
      <formula>"現金"</formula>
    </cfRule>
  </conditionalFormatting>
  <conditionalFormatting sqref="U131">
    <cfRule type="cellIs" dxfId="152" priority="2976" stopIfTrue="1" operator="equal">
      <formula>"現金"</formula>
    </cfRule>
  </conditionalFormatting>
  <conditionalFormatting sqref="U130">
    <cfRule type="cellIs" dxfId="151" priority="2975" stopIfTrue="1" operator="equal">
      <formula>"現金"</formula>
    </cfRule>
  </conditionalFormatting>
  <conditionalFormatting sqref="U130">
    <cfRule type="cellIs" dxfId="150" priority="2974" stopIfTrue="1" operator="equal">
      <formula>"現金"</formula>
    </cfRule>
  </conditionalFormatting>
  <conditionalFormatting sqref="W135">
    <cfRule type="cellIs" dxfId="149" priority="2968" stopIfTrue="1" operator="equal">
      <formula>"入金"</formula>
    </cfRule>
  </conditionalFormatting>
  <conditionalFormatting sqref="F135">
    <cfRule type="cellIs" dxfId="148" priority="2967" stopIfTrue="1" operator="equal">
      <formula>"入金"</formula>
    </cfRule>
  </conditionalFormatting>
  <conditionalFormatting sqref="F135">
    <cfRule type="cellIs" dxfId="147" priority="2966" stopIfTrue="1" operator="equal">
      <formula>"入金"</formula>
    </cfRule>
  </conditionalFormatting>
  <conditionalFormatting sqref="U135">
    <cfRule type="cellIs" dxfId="146" priority="2965" stopIfTrue="1" operator="equal">
      <formula>"現金"</formula>
    </cfRule>
  </conditionalFormatting>
  <conditionalFormatting sqref="U135">
    <cfRule type="cellIs" dxfId="145" priority="2964" stopIfTrue="1" operator="equal">
      <formula>"現金"</formula>
    </cfRule>
  </conditionalFormatting>
  <conditionalFormatting sqref="U135">
    <cfRule type="cellIs" dxfId="144" priority="2963" stopIfTrue="1" operator="equal">
      <formula>"現金"</formula>
    </cfRule>
  </conditionalFormatting>
  <conditionalFormatting sqref="W132">
    <cfRule type="cellIs" dxfId="143" priority="2959" stopIfTrue="1" operator="equal">
      <formula>"入金"</formula>
    </cfRule>
  </conditionalFormatting>
  <conditionalFormatting sqref="W132">
    <cfRule type="cellIs" dxfId="142" priority="2958" stopIfTrue="1" operator="equal">
      <formula>"入金"</formula>
    </cfRule>
  </conditionalFormatting>
  <conditionalFormatting sqref="F132">
    <cfRule type="cellIs" dxfId="141" priority="2956" stopIfTrue="1" operator="equal">
      <formula>"入金"</formula>
    </cfRule>
  </conditionalFormatting>
  <conditionalFormatting sqref="F132">
    <cfRule type="cellIs" dxfId="140" priority="2957" stopIfTrue="1" operator="equal">
      <formula>"入金"</formula>
    </cfRule>
  </conditionalFormatting>
  <conditionalFormatting sqref="F132">
    <cfRule type="cellIs" dxfId="139" priority="2955" stopIfTrue="1" operator="equal">
      <formula>"入金"</formula>
    </cfRule>
  </conditionalFormatting>
  <conditionalFormatting sqref="F132">
    <cfRule type="cellIs" dxfId="138" priority="2954" stopIfTrue="1" operator="equal">
      <formula>"入金"</formula>
    </cfRule>
  </conditionalFormatting>
  <conditionalFormatting sqref="W132">
    <cfRule type="cellIs" dxfId="137" priority="2953" stopIfTrue="1" operator="equal">
      <formula>"入金"</formula>
    </cfRule>
  </conditionalFormatting>
  <conditionalFormatting sqref="W132">
    <cfRule type="cellIs" dxfId="136" priority="2952" stopIfTrue="1" operator="equal">
      <formula>"入金"</formula>
    </cfRule>
  </conditionalFormatting>
  <conditionalFormatting sqref="F132">
    <cfRule type="cellIs" dxfId="135" priority="2951" stopIfTrue="1" operator="equal">
      <formula>"入金"</formula>
    </cfRule>
  </conditionalFormatting>
  <conditionalFormatting sqref="F132">
    <cfRule type="cellIs" dxfId="134" priority="2950" stopIfTrue="1" operator="equal">
      <formula>"入金"</formula>
    </cfRule>
  </conditionalFormatting>
  <conditionalFormatting sqref="W132">
    <cfRule type="cellIs" dxfId="133" priority="2949" stopIfTrue="1" operator="equal">
      <formula>"入金"</formula>
    </cfRule>
  </conditionalFormatting>
  <conditionalFormatting sqref="W132">
    <cfRule type="cellIs" dxfId="132" priority="2948" stopIfTrue="1" operator="equal">
      <formula>"入金"</formula>
    </cfRule>
  </conditionalFormatting>
  <conditionalFormatting sqref="W132">
    <cfRule type="cellIs" dxfId="131" priority="2947" stopIfTrue="1" operator="equal">
      <formula>"入金"</formula>
    </cfRule>
  </conditionalFormatting>
  <conditionalFormatting sqref="W132">
    <cfRule type="cellIs" dxfId="130" priority="2946" stopIfTrue="1" operator="equal">
      <formula>"入金"</formula>
    </cfRule>
  </conditionalFormatting>
  <conditionalFormatting sqref="F132">
    <cfRule type="cellIs" dxfId="129" priority="2945" stopIfTrue="1" operator="equal">
      <formula>"入金"</formula>
    </cfRule>
  </conditionalFormatting>
  <conditionalFormatting sqref="F132">
    <cfRule type="cellIs" dxfId="128" priority="2944" stopIfTrue="1" operator="equal">
      <formula>"入金"</formula>
    </cfRule>
  </conditionalFormatting>
  <conditionalFormatting sqref="F132">
    <cfRule type="cellIs" dxfId="127" priority="2943" stopIfTrue="1" operator="equal">
      <formula>"入金"</formula>
    </cfRule>
  </conditionalFormatting>
  <conditionalFormatting sqref="F132">
    <cfRule type="cellIs" dxfId="126" priority="2942" stopIfTrue="1" operator="equal">
      <formula>"入金"</formula>
    </cfRule>
  </conditionalFormatting>
  <conditionalFormatting sqref="W132">
    <cfRule type="cellIs" dxfId="125" priority="2941" stopIfTrue="1" operator="equal">
      <formula>"入金"</formula>
    </cfRule>
  </conditionalFormatting>
  <conditionalFormatting sqref="W132">
    <cfRule type="cellIs" dxfId="124" priority="2940" stopIfTrue="1" operator="equal">
      <formula>"入金"</formula>
    </cfRule>
  </conditionalFormatting>
  <conditionalFormatting sqref="W132">
    <cfRule type="cellIs" dxfId="123" priority="2939" stopIfTrue="1" operator="equal">
      <formula>"入金"</formula>
    </cfRule>
  </conditionalFormatting>
  <conditionalFormatting sqref="W132">
    <cfRule type="cellIs" dxfId="122" priority="2938" stopIfTrue="1" operator="equal">
      <formula>"入金"</formula>
    </cfRule>
  </conditionalFormatting>
  <conditionalFormatting sqref="F132">
    <cfRule type="cellIs" dxfId="121" priority="2937" stopIfTrue="1" operator="equal">
      <formula>"入金"</formula>
    </cfRule>
  </conditionalFormatting>
  <conditionalFormatting sqref="F132">
    <cfRule type="cellIs" dxfId="120" priority="2936" stopIfTrue="1" operator="equal">
      <formula>"入金"</formula>
    </cfRule>
  </conditionalFormatting>
  <conditionalFormatting sqref="F133">
    <cfRule type="cellIs" dxfId="119" priority="2934" stopIfTrue="1" operator="equal">
      <formula>"入金"</formula>
    </cfRule>
  </conditionalFormatting>
  <conditionalFormatting sqref="F133">
    <cfRule type="cellIs" dxfId="118" priority="2935" stopIfTrue="1" operator="equal">
      <formula>"入金"</formula>
    </cfRule>
  </conditionalFormatting>
  <conditionalFormatting sqref="F133">
    <cfRule type="cellIs" dxfId="117" priority="2933" stopIfTrue="1" operator="equal">
      <formula>"入金"</formula>
    </cfRule>
  </conditionalFormatting>
  <conditionalFormatting sqref="F133">
    <cfRule type="cellIs" dxfId="116" priority="2932" stopIfTrue="1" operator="equal">
      <formula>"入金"</formula>
    </cfRule>
  </conditionalFormatting>
  <conditionalFormatting sqref="F133">
    <cfRule type="cellIs" dxfId="115" priority="2931" stopIfTrue="1" operator="equal">
      <formula>"入金"</formula>
    </cfRule>
  </conditionalFormatting>
  <conditionalFormatting sqref="F133">
    <cfRule type="cellIs" dxfId="114" priority="2930" stopIfTrue="1" operator="equal">
      <formula>"入金"</formula>
    </cfRule>
  </conditionalFormatting>
  <conditionalFormatting sqref="F133">
    <cfRule type="cellIs" dxfId="113" priority="2929" stopIfTrue="1" operator="equal">
      <formula>"入金"</formula>
    </cfRule>
  </conditionalFormatting>
  <conditionalFormatting sqref="F133">
    <cfRule type="cellIs" dxfId="112" priority="2928" stopIfTrue="1" operator="equal">
      <formula>"入金"</formula>
    </cfRule>
  </conditionalFormatting>
  <conditionalFormatting sqref="F133">
    <cfRule type="cellIs" dxfId="111" priority="2927" stopIfTrue="1" operator="equal">
      <formula>"入金"</formula>
    </cfRule>
  </conditionalFormatting>
  <conditionalFormatting sqref="F133">
    <cfRule type="cellIs" dxfId="110" priority="2926" stopIfTrue="1" operator="equal">
      <formula>"入金"</formula>
    </cfRule>
  </conditionalFormatting>
  <conditionalFormatting sqref="F133">
    <cfRule type="cellIs" dxfId="109" priority="2925" stopIfTrue="1" operator="equal">
      <formula>"入金"</formula>
    </cfRule>
  </conditionalFormatting>
  <conditionalFormatting sqref="F133">
    <cfRule type="cellIs" dxfId="108" priority="2924" stopIfTrue="1" operator="equal">
      <formula>"入金"</formula>
    </cfRule>
  </conditionalFormatting>
  <conditionalFormatting sqref="W133">
    <cfRule type="cellIs" dxfId="107" priority="2923" stopIfTrue="1" operator="equal">
      <formula>"入金"</formula>
    </cfRule>
  </conditionalFormatting>
  <conditionalFormatting sqref="W133">
    <cfRule type="cellIs" dxfId="106" priority="2922" stopIfTrue="1" operator="equal">
      <formula>"入金"</formula>
    </cfRule>
  </conditionalFormatting>
  <conditionalFormatting sqref="W133">
    <cfRule type="cellIs" dxfId="105" priority="2921" stopIfTrue="1" operator="equal">
      <formula>"入金"</formula>
    </cfRule>
  </conditionalFormatting>
  <conditionalFormatting sqref="W133">
    <cfRule type="cellIs" dxfId="104" priority="2920" stopIfTrue="1" operator="equal">
      <formula>"入金"</formula>
    </cfRule>
  </conditionalFormatting>
  <conditionalFormatting sqref="W133">
    <cfRule type="cellIs" dxfId="103" priority="2919" stopIfTrue="1" operator="equal">
      <formula>"入金"</formula>
    </cfRule>
  </conditionalFormatting>
  <conditionalFormatting sqref="W133">
    <cfRule type="cellIs" dxfId="102" priority="2918" stopIfTrue="1" operator="equal">
      <formula>"入金"</formula>
    </cfRule>
  </conditionalFormatting>
  <conditionalFormatting sqref="W133">
    <cfRule type="cellIs" dxfId="101" priority="2917" stopIfTrue="1" operator="equal">
      <formula>"入金"</formula>
    </cfRule>
  </conditionalFormatting>
  <conditionalFormatting sqref="W133">
    <cfRule type="cellIs" dxfId="100" priority="2916" stopIfTrue="1" operator="equal">
      <formula>"入金"</formula>
    </cfRule>
  </conditionalFormatting>
  <conditionalFormatting sqref="W133">
    <cfRule type="cellIs" dxfId="99" priority="2915" stopIfTrue="1" operator="equal">
      <formula>"入金"</formula>
    </cfRule>
  </conditionalFormatting>
  <conditionalFormatting sqref="W133">
    <cfRule type="cellIs" dxfId="98" priority="2914" stopIfTrue="1" operator="equal">
      <formula>"入金"</formula>
    </cfRule>
  </conditionalFormatting>
  <conditionalFormatting sqref="W133">
    <cfRule type="cellIs" dxfId="97" priority="2913" stopIfTrue="1" operator="equal">
      <formula>"入金"</formula>
    </cfRule>
  </conditionalFormatting>
  <conditionalFormatting sqref="W133">
    <cfRule type="cellIs" dxfId="96" priority="2912" stopIfTrue="1" operator="equal">
      <formula>"入金"</formula>
    </cfRule>
  </conditionalFormatting>
  <conditionalFormatting sqref="F136">
    <cfRule type="cellIs" dxfId="95" priority="2910" stopIfTrue="1" operator="equal">
      <formula>"入金"</formula>
    </cfRule>
  </conditionalFormatting>
  <conditionalFormatting sqref="F136">
    <cfRule type="cellIs" dxfId="94" priority="2911" stopIfTrue="1" operator="equal">
      <formula>"入金"</formula>
    </cfRule>
  </conditionalFormatting>
  <conditionalFormatting sqref="W136">
    <cfRule type="cellIs" dxfId="93" priority="2909" stopIfTrue="1" operator="equal">
      <formula>"入金"</formula>
    </cfRule>
  </conditionalFormatting>
  <conditionalFormatting sqref="W136">
    <cfRule type="cellIs" dxfId="92" priority="2908" stopIfTrue="1" operator="equal">
      <formula>"入金"</formula>
    </cfRule>
  </conditionalFormatting>
  <conditionalFormatting sqref="W136">
    <cfRule type="cellIs" dxfId="91" priority="2907" stopIfTrue="1" operator="equal">
      <formula>"入金"</formula>
    </cfRule>
  </conditionalFormatting>
  <conditionalFormatting sqref="W136">
    <cfRule type="cellIs" dxfId="90" priority="2906" stopIfTrue="1" operator="equal">
      <formula>"入金"</formula>
    </cfRule>
  </conditionalFormatting>
  <conditionalFormatting sqref="W136">
    <cfRule type="cellIs" dxfId="89" priority="2905" stopIfTrue="1" operator="equal">
      <formula>"入金"</formula>
    </cfRule>
  </conditionalFormatting>
  <conditionalFormatting sqref="W136">
    <cfRule type="cellIs" dxfId="88" priority="2904" stopIfTrue="1" operator="equal">
      <formula>"入金"</formula>
    </cfRule>
  </conditionalFormatting>
  <conditionalFormatting sqref="W136">
    <cfRule type="cellIs" dxfId="87" priority="2903" stopIfTrue="1" operator="equal">
      <formula>"入金"</formula>
    </cfRule>
  </conditionalFormatting>
  <conditionalFormatting sqref="W136">
    <cfRule type="cellIs" dxfId="86" priority="2902" stopIfTrue="1" operator="equal">
      <formula>"入金"</formula>
    </cfRule>
  </conditionalFormatting>
  <conditionalFormatting sqref="W136">
    <cfRule type="cellIs" dxfId="85" priority="2901" stopIfTrue="1" operator="equal">
      <formula>"入金"</formula>
    </cfRule>
  </conditionalFormatting>
  <conditionalFormatting sqref="W136">
    <cfRule type="cellIs" dxfId="84" priority="2900" stopIfTrue="1" operator="equal">
      <formula>"入金"</formula>
    </cfRule>
  </conditionalFormatting>
  <conditionalFormatting sqref="W136">
    <cfRule type="cellIs" dxfId="83" priority="2899" stopIfTrue="1" operator="equal">
      <formula>"入金"</formula>
    </cfRule>
  </conditionalFormatting>
  <conditionalFormatting sqref="W136">
    <cfRule type="cellIs" dxfId="82" priority="2898" stopIfTrue="1" operator="equal">
      <formula>"入金"</formula>
    </cfRule>
  </conditionalFormatting>
  <conditionalFormatting sqref="F137">
    <cfRule type="cellIs" dxfId="81" priority="2890" stopIfTrue="1" operator="equal">
      <formula>"入金"</formula>
    </cfRule>
  </conditionalFormatting>
  <conditionalFormatting sqref="F137">
    <cfRule type="cellIs" dxfId="80" priority="2889" stopIfTrue="1" operator="equal">
      <formula>"入金"</formula>
    </cfRule>
  </conditionalFormatting>
  <conditionalFormatting sqref="F137">
    <cfRule type="cellIs" dxfId="79" priority="2888" stopIfTrue="1" operator="equal">
      <formula>"入金"</formula>
    </cfRule>
  </conditionalFormatting>
  <conditionalFormatting sqref="F137">
    <cfRule type="cellIs" dxfId="78" priority="2887" stopIfTrue="1" operator="equal">
      <formula>"入金"</formula>
    </cfRule>
  </conditionalFormatting>
  <conditionalFormatting sqref="F137">
    <cfRule type="cellIs" dxfId="77" priority="2886" stopIfTrue="1" operator="equal">
      <formula>"入金"</formula>
    </cfRule>
  </conditionalFormatting>
  <conditionalFormatting sqref="F137">
    <cfRule type="cellIs" dxfId="76" priority="2885" stopIfTrue="1" operator="equal">
      <formula>"入金"</formula>
    </cfRule>
  </conditionalFormatting>
  <conditionalFormatting sqref="F137">
    <cfRule type="cellIs" dxfId="75" priority="2884" stopIfTrue="1" operator="equal">
      <formula>"入金"</formula>
    </cfRule>
  </conditionalFormatting>
  <conditionalFormatting sqref="F137">
    <cfRule type="cellIs" dxfId="74" priority="2883" stopIfTrue="1" operator="equal">
      <formula>"入金"</formula>
    </cfRule>
  </conditionalFormatting>
  <conditionalFormatting sqref="F137">
    <cfRule type="cellIs" dxfId="73" priority="2882" stopIfTrue="1" operator="equal">
      <formula>"入金"</formula>
    </cfRule>
  </conditionalFormatting>
  <conditionalFormatting sqref="F137">
    <cfRule type="cellIs" dxfId="72" priority="2881" stopIfTrue="1" operator="equal">
      <formula>"入金"</formula>
    </cfRule>
  </conditionalFormatting>
  <conditionalFormatting sqref="F137">
    <cfRule type="cellIs" dxfId="71" priority="2880" stopIfTrue="1" operator="equal">
      <formula>"入金"</formula>
    </cfRule>
  </conditionalFormatting>
  <conditionalFormatting sqref="F137">
    <cfRule type="cellIs" dxfId="70" priority="2879" stopIfTrue="1" operator="equal">
      <formula>"入金"</formula>
    </cfRule>
  </conditionalFormatting>
  <conditionalFormatting sqref="F137">
    <cfRule type="cellIs" dxfId="69" priority="2878" stopIfTrue="1" operator="equal">
      <formula>"入金"</formula>
    </cfRule>
  </conditionalFormatting>
  <conditionalFormatting sqref="F137">
    <cfRule type="cellIs" dxfId="68" priority="2877" stopIfTrue="1" operator="equal">
      <formula>"入金"</formula>
    </cfRule>
  </conditionalFormatting>
  <conditionalFormatting sqref="F137">
    <cfRule type="cellIs" dxfId="67" priority="2876" stopIfTrue="1" operator="equal">
      <formula>"入金"</formula>
    </cfRule>
  </conditionalFormatting>
  <conditionalFormatting sqref="F137">
    <cfRule type="cellIs" dxfId="66" priority="2875" stopIfTrue="1" operator="equal">
      <formula>"入金"</formula>
    </cfRule>
  </conditionalFormatting>
  <conditionalFormatting sqref="F137">
    <cfRule type="cellIs" dxfId="65" priority="2874" stopIfTrue="1" operator="equal">
      <formula>"入金"</formula>
    </cfRule>
  </conditionalFormatting>
  <conditionalFormatting sqref="F137">
    <cfRule type="cellIs" dxfId="64" priority="2873" stopIfTrue="1" operator="equal">
      <formula>"入金"</formula>
    </cfRule>
  </conditionalFormatting>
  <conditionalFormatting sqref="F137">
    <cfRule type="cellIs" dxfId="63" priority="2872" stopIfTrue="1" operator="equal">
      <formula>"入金"</formula>
    </cfRule>
  </conditionalFormatting>
  <conditionalFormatting sqref="F137">
    <cfRule type="cellIs" dxfId="62" priority="2871" stopIfTrue="1" operator="equal">
      <formula>"入金"</formula>
    </cfRule>
  </conditionalFormatting>
  <conditionalFormatting sqref="F137">
    <cfRule type="cellIs" dxfId="61" priority="2870" stopIfTrue="1" operator="equal">
      <formula>"入金"</formula>
    </cfRule>
  </conditionalFormatting>
  <conditionalFormatting sqref="F137">
    <cfRule type="cellIs" dxfId="60" priority="2869" stopIfTrue="1" operator="equal">
      <formula>"入金"</formula>
    </cfRule>
  </conditionalFormatting>
  <conditionalFormatting sqref="F137">
    <cfRule type="cellIs" dxfId="59" priority="2868" stopIfTrue="1" operator="equal">
      <formula>"入金"</formula>
    </cfRule>
  </conditionalFormatting>
  <conditionalFormatting sqref="F137">
    <cfRule type="cellIs" dxfId="58" priority="2867" stopIfTrue="1" operator="equal">
      <formula>"入金"</formula>
    </cfRule>
  </conditionalFormatting>
  <conditionalFormatting sqref="F137">
    <cfRule type="cellIs" dxfId="57" priority="2866" stopIfTrue="1" operator="equal">
      <formula>"入金"</formula>
    </cfRule>
  </conditionalFormatting>
  <conditionalFormatting sqref="F137">
    <cfRule type="cellIs" dxfId="56" priority="2865" stopIfTrue="1" operator="equal">
      <formula>"入金"</formula>
    </cfRule>
  </conditionalFormatting>
  <conditionalFormatting sqref="F137">
    <cfRule type="cellIs" dxfId="55" priority="2864" stopIfTrue="1" operator="equal">
      <formula>"入金"</formula>
    </cfRule>
  </conditionalFormatting>
  <conditionalFormatting sqref="F137">
    <cfRule type="cellIs" dxfId="54" priority="2863" stopIfTrue="1" operator="equal">
      <formula>"入金"</formula>
    </cfRule>
  </conditionalFormatting>
  <conditionalFormatting sqref="F137">
    <cfRule type="cellIs" dxfId="53" priority="2862" stopIfTrue="1" operator="equal">
      <formula>"入金"</formula>
    </cfRule>
  </conditionalFormatting>
  <conditionalFormatting sqref="F137">
    <cfRule type="cellIs" dxfId="52" priority="2861" stopIfTrue="1" operator="equal">
      <formula>"入金"</formula>
    </cfRule>
  </conditionalFormatting>
  <conditionalFormatting sqref="F137">
    <cfRule type="cellIs" dxfId="51" priority="2860" stopIfTrue="1" operator="equal">
      <formula>"入金"</formula>
    </cfRule>
  </conditionalFormatting>
  <conditionalFormatting sqref="F137">
    <cfRule type="cellIs" dxfId="50" priority="2859" stopIfTrue="1" operator="equal">
      <formula>"入金"</formula>
    </cfRule>
  </conditionalFormatting>
  <conditionalFormatting sqref="F137">
    <cfRule type="cellIs" dxfId="49" priority="2858" stopIfTrue="1" operator="equal">
      <formula>"入金"</formula>
    </cfRule>
  </conditionalFormatting>
  <conditionalFormatting sqref="F137">
    <cfRule type="cellIs" dxfId="48" priority="2857" stopIfTrue="1" operator="equal">
      <formula>"入金"</formula>
    </cfRule>
  </conditionalFormatting>
  <conditionalFormatting sqref="F137">
    <cfRule type="cellIs" dxfId="47" priority="2856" stopIfTrue="1" operator="equal">
      <formula>"入金"</formula>
    </cfRule>
  </conditionalFormatting>
  <conditionalFormatting sqref="F137">
    <cfRule type="cellIs" dxfId="46" priority="2855" stopIfTrue="1" operator="equal">
      <formula>"入金"</formula>
    </cfRule>
  </conditionalFormatting>
  <conditionalFormatting sqref="F137">
    <cfRule type="cellIs" dxfId="45" priority="2854" stopIfTrue="1" operator="equal">
      <formula>"入金"</formula>
    </cfRule>
  </conditionalFormatting>
  <conditionalFormatting sqref="F137">
    <cfRule type="cellIs" dxfId="44" priority="2853" stopIfTrue="1" operator="equal">
      <formula>"入金"</formula>
    </cfRule>
  </conditionalFormatting>
  <conditionalFormatting sqref="F137">
    <cfRule type="cellIs" dxfId="43" priority="2852" stopIfTrue="1" operator="equal">
      <formula>"入金"</formula>
    </cfRule>
  </conditionalFormatting>
  <conditionalFormatting sqref="F137">
    <cfRule type="cellIs" dxfId="42" priority="2851" stopIfTrue="1" operator="equal">
      <formula>"入金"</formula>
    </cfRule>
  </conditionalFormatting>
  <conditionalFormatting sqref="F137">
    <cfRule type="cellIs" dxfId="41" priority="2850" stopIfTrue="1" operator="equal">
      <formula>"入金"</formula>
    </cfRule>
  </conditionalFormatting>
  <conditionalFormatting sqref="F137">
    <cfRule type="cellIs" dxfId="40" priority="2849" stopIfTrue="1" operator="equal">
      <formula>"入金"</formula>
    </cfRule>
  </conditionalFormatting>
  <conditionalFormatting sqref="F137">
    <cfRule type="cellIs" dxfId="39" priority="2848" stopIfTrue="1" operator="equal">
      <formula>"入金"</formula>
    </cfRule>
  </conditionalFormatting>
  <conditionalFormatting sqref="F137">
    <cfRule type="cellIs" dxfId="38" priority="2847" stopIfTrue="1" operator="equal">
      <formula>"入金"</formula>
    </cfRule>
  </conditionalFormatting>
  <conditionalFormatting sqref="F137">
    <cfRule type="cellIs" dxfId="37" priority="2846" stopIfTrue="1" operator="equal">
      <formula>"入金"</formula>
    </cfRule>
  </conditionalFormatting>
  <conditionalFormatting sqref="F137">
    <cfRule type="cellIs" dxfId="36" priority="2845" stopIfTrue="1" operator="equal">
      <formula>"入金"</formula>
    </cfRule>
  </conditionalFormatting>
  <conditionalFormatting sqref="F137">
    <cfRule type="cellIs" dxfId="35" priority="2844" stopIfTrue="1" operator="equal">
      <formula>"入金"</formula>
    </cfRule>
  </conditionalFormatting>
  <conditionalFormatting sqref="F137">
    <cfRule type="cellIs" dxfId="34" priority="2843" stopIfTrue="1" operator="equal">
      <formula>"入金"</formula>
    </cfRule>
  </conditionalFormatting>
  <conditionalFormatting sqref="F137">
    <cfRule type="cellIs" dxfId="33" priority="2842" stopIfTrue="1" operator="equal">
      <formula>"入金"</formula>
    </cfRule>
  </conditionalFormatting>
  <conditionalFormatting sqref="F137">
    <cfRule type="cellIs" dxfId="32" priority="2841" stopIfTrue="1" operator="equal">
      <formula>"入金"</formula>
    </cfRule>
  </conditionalFormatting>
  <conditionalFormatting sqref="F137">
    <cfRule type="cellIs" dxfId="31" priority="2840" stopIfTrue="1" operator="equal">
      <formula>"入金"</formula>
    </cfRule>
  </conditionalFormatting>
  <conditionalFormatting sqref="U132:U133">
    <cfRule type="cellIs" dxfId="30" priority="2839" stopIfTrue="1" operator="equal">
      <formula>"現金"</formula>
    </cfRule>
  </conditionalFormatting>
  <conditionalFormatting sqref="U132:U133">
    <cfRule type="cellIs" dxfId="29" priority="2838" stopIfTrue="1" operator="equal">
      <formula>"現金"</formula>
    </cfRule>
  </conditionalFormatting>
  <conditionalFormatting sqref="U132:U133">
    <cfRule type="cellIs" dxfId="28" priority="2837" stopIfTrue="1" operator="equal">
      <formula>"現金"</formula>
    </cfRule>
  </conditionalFormatting>
  <conditionalFormatting sqref="W137">
    <cfRule type="cellIs" dxfId="27" priority="2836" stopIfTrue="1" operator="equal">
      <formula>"入金"</formula>
    </cfRule>
  </conditionalFormatting>
  <conditionalFormatting sqref="W137">
    <cfRule type="cellIs" dxfId="26" priority="2835" stopIfTrue="1" operator="equal">
      <formula>"入金"</formula>
    </cfRule>
  </conditionalFormatting>
  <conditionalFormatting sqref="W137">
    <cfRule type="cellIs" dxfId="25" priority="2834" stopIfTrue="1" operator="equal">
      <formula>"入金"</formula>
    </cfRule>
  </conditionalFormatting>
  <conditionalFormatting sqref="W137">
    <cfRule type="cellIs" dxfId="24" priority="2833" stopIfTrue="1" operator="equal">
      <formula>"入金"</formula>
    </cfRule>
  </conditionalFormatting>
  <conditionalFormatting sqref="W137">
    <cfRule type="cellIs" dxfId="23" priority="2832" stopIfTrue="1" operator="equal">
      <formula>"入金"</formula>
    </cfRule>
  </conditionalFormatting>
  <conditionalFormatting sqref="W137">
    <cfRule type="cellIs" dxfId="22" priority="2831" stopIfTrue="1" operator="equal">
      <formula>"入金"</formula>
    </cfRule>
  </conditionalFormatting>
  <conditionalFormatting sqref="W137">
    <cfRule type="cellIs" dxfId="21" priority="2830" stopIfTrue="1" operator="equal">
      <formula>"入金"</formula>
    </cfRule>
  </conditionalFormatting>
  <conditionalFormatting sqref="W137">
    <cfRule type="cellIs" dxfId="20" priority="2829" stopIfTrue="1" operator="equal">
      <formula>"入金"</formula>
    </cfRule>
  </conditionalFormatting>
  <conditionalFormatting sqref="W137">
    <cfRule type="cellIs" dxfId="19" priority="2828" stopIfTrue="1" operator="equal">
      <formula>"入金"</formula>
    </cfRule>
  </conditionalFormatting>
  <conditionalFormatting sqref="W137">
    <cfRule type="cellIs" dxfId="18" priority="2827" stopIfTrue="1" operator="equal">
      <formula>"入金"</formula>
    </cfRule>
  </conditionalFormatting>
  <conditionalFormatting sqref="W137">
    <cfRule type="cellIs" dxfId="17" priority="2826" stopIfTrue="1" operator="equal">
      <formula>"入金"</formula>
    </cfRule>
  </conditionalFormatting>
  <conditionalFormatting sqref="W137">
    <cfRule type="cellIs" dxfId="16" priority="2825" stopIfTrue="1" operator="equal">
      <formula>"入金"</formula>
    </cfRule>
  </conditionalFormatting>
  <conditionalFormatting sqref="F134">
    <cfRule type="cellIs" dxfId="15" priority="2821" stopIfTrue="1" operator="equal">
      <formula>"入金"</formula>
    </cfRule>
  </conditionalFormatting>
  <conditionalFormatting sqref="F134">
    <cfRule type="cellIs" dxfId="14" priority="2820" stopIfTrue="1" operator="equal">
      <formula>"入金"</formula>
    </cfRule>
  </conditionalFormatting>
  <conditionalFormatting sqref="U134">
    <cfRule type="cellIs" dxfId="13" priority="2819" stopIfTrue="1" operator="equal">
      <formula>"現金"</formula>
    </cfRule>
  </conditionalFormatting>
  <conditionalFormatting sqref="U134">
    <cfRule type="cellIs" dxfId="12" priority="2818" stopIfTrue="1" operator="equal">
      <formula>"現金"</formula>
    </cfRule>
  </conditionalFormatting>
  <conditionalFormatting sqref="U134">
    <cfRule type="cellIs" dxfId="11" priority="2817" stopIfTrue="1" operator="equal">
      <formula>"現金"</formula>
    </cfRule>
  </conditionalFormatting>
  <conditionalFormatting sqref="W134">
    <cfRule type="cellIs" dxfId="10" priority="2816" stopIfTrue="1" operator="equal">
      <formula>"入金"</formula>
    </cfRule>
  </conditionalFormatting>
  <conditionalFormatting sqref="W134">
    <cfRule type="cellIs" dxfId="9" priority="2815" stopIfTrue="1" operator="equal">
      <formula>"入金"</formula>
    </cfRule>
  </conditionalFormatting>
  <conditionalFormatting sqref="W126">
    <cfRule type="cellIs" dxfId="8" priority="56" stopIfTrue="1" operator="equal">
      <formula>"入金"</formula>
    </cfRule>
  </conditionalFormatting>
  <conditionalFormatting sqref="W126">
    <cfRule type="cellIs" dxfId="7" priority="55" stopIfTrue="1" operator="equal">
      <formula>"入金"</formula>
    </cfRule>
  </conditionalFormatting>
  <conditionalFormatting sqref="W126">
    <cfRule type="cellIs" dxfId="6" priority="53" stopIfTrue="1" operator="equal">
      <formula>"入金"</formula>
    </cfRule>
  </conditionalFormatting>
  <conditionalFormatting sqref="W126">
    <cfRule type="cellIs" dxfId="5" priority="54" stopIfTrue="1" operator="equal">
      <formula>"入金"</formula>
    </cfRule>
  </conditionalFormatting>
  <conditionalFormatting sqref="W126">
    <cfRule type="cellIs" dxfId="4" priority="52" stopIfTrue="1" operator="equal">
      <formula>"入金"</formula>
    </cfRule>
  </conditionalFormatting>
  <conditionalFormatting sqref="W126">
    <cfRule type="cellIs" dxfId="3" priority="51" stopIfTrue="1" operator="equal">
      <formula>"入金"</formula>
    </cfRule>
  </conditionalFormatting>
  <conditionalFormatting sqref="W126">
    <cfRule type="cellIs" dxfId="2" priority="49" stopIfTrue="1" operator="equal">
      <formula>"入金"</formula>
    </cfRule>
  </conditionalFormatting>
  <conditionalFormatting sqref="W126">
    <cfRule type="cellIs" dxfId="1" priority="50" stopIfTrue="1" operator="equal">
      <formula>"入金"</formula>
    </cfRule>
  </conditionalFormatting>
  <conditionalFormatting sqref="U126">
    <cfRule type="cellIs" dxfId="0" priority="57" stopIfTrue="1" operator="equal">
      <formula>"現金"</formula>
    </cfRule>
  </conditionalFormatting>
  <dataValidations count="13">
    <dataValidation imeMode="hiragana" allowBlank="1" showDropDown="0" showInputMessage="1" showErrorMessage="1" sqref="H291 V292:V294 B289:B1048574 H275:H280 W86 W93 W95 B1:B286 H2:H266 V2:V266"/>
    <dataValidation type="list" errorStyle="information" allowBlank="1" showDropDown="0" showInputMessage="1" showErrorMessage="1" error="大区分に項目を追加してください" sqref="F125:F126 F289:F65023 F137:F160 F232:F235 F250:F251 F129:F133 F162:F230 F259:F280 F282:F286 F253:F257 F247 F241 F237 F102 F75:F84 F87:F91 F71 F73 F69 F66:F67 F24:F35 F5:F6 F1:F2 F9:F11 F19 F13:F16 F21 F59:F64 F44:F57 F39:F42 F96 F98:F100 F104:F110 F112:F115 F117:F123">
      <formula1>$AE$2:$AE$5</formula1>
    </dataValidation>
    <dataValidation type="list" errorStyle="information" allowBlank="1" showDropDown="0" showInputMessage="1" showErrorMessage="1" sqref="G132:G133 G161 G69 G59:G60 G50 G32 G44:G45 G48 G52 G27 G5:G6 G9:G11 G15:G16 G66 G80:G83">
      <formula1>$AF$2:$AF$5</formula1>
    </dataValidation>
    <dataValidation type="list" errorStyle="information" allowBlank="1" showDropDown="0" showInputMessage="1" showErrorMessage="1" error="大区分に項目を追加してください" sqref="F136 F134 F161 F123 F116 F111 F103 F101 F66 F24:F32 F9 F3 F12:F14 F19 F21 F7 F59:F61 F64 F54:F55 F57 F49:F51 F47 F43:F45 F69 F71 F80:F83 F91 F97">
      <formula1>$AE$2:$AE$8</formula1>
    </dataValidation>
    <dataValidation type="list" errorStyle="information" allowBlank="1" showDropDown="0" showInputMessage="1" showErrorMessage="1" error="大区分に項目を追加してください" sqref="F135 F123:F124 F66 F47 F44:F45 F42 F49:F51 F57 F54:F55 F64 F59:F61 F8:F9 F13:F14 F16:F38 F69 F71:F72 F80:F83 G85:G86 F91 G92:G95">
      <formula1>$AE$2:$AE$6</formula1>
    </dataValidation>
    <dataValidation type="list" errorStyle="information" allowBlank="1" showDropDown="0" showInputMessage="1" showErrorMessage="1" sqref="G80:G83 G66 G47 G44:G45 G42 G49:G51 G57 G54:G55 G64 G59:G61 G8:G9 G13:G14 G16:G32 G69 G71:G72 G107 G118">
      <formula1>$AF$2:$AF$7</formula1>
    </dataValidation>
    <dataValidation type="list" errorStyle="information" allowBlank="1" showDropDown="0" showInputMessage="1" showErrorMessage="1" sqref="G127:G128 G136 G123 G119 G74 G65:G66 G26:G28 G4 G58:G60 G32:G38 G43:G45 G50 G53 G56 G62:G63 G68:G70 G99 G112">
      <formula1>$AF$2:$AF$8</formula1>
    </dataValidation>
    <dataValidation type="list" errorStyle="information" allowBlank="1" showDropDown="0" showInputMessage="1" showErrorMessage="1" error="大区分に項目を追加してください" sqref="F136 F127:F128 F32 F4 F26:F28 F66 F74">
      <formula1>$AE$2:$AE$7</formula1>
    </dataValidation>
    <dataValidation type="list" errorStyle="information" allowBlank="1" showDropDown="0" showInputMessage="1" showErrorMessage="1" sqref="G124:G160 G253:G280 G162:G230 G282:G286 G232:G238 G289:G1048574 G240:G251 G100:G105 G96:G97 G91 G80:G83 G66 G24:G35 G21 G9:G16 G19 G1:G3 G5:G7 G59:G61 G64 G54:G55 G57 G47:G52 G43:G45 G69 G71 G108 G110:G111 G115:G116 G120:G122">
      <formula1>$AF$2:$AF$10</formula1>
    </dataValidation>
    <dataValidation type="list" errorStyle="information" allowBlank="1" showDropDown="0" showInputMessage="1" showErrorMessage="1" sqref="G117 G113:G114 G109 G98 G73 G59:G60 G50 G31:G32 G39:G42 G44:G47 G66:G67 G69 G75:G79 G87:G90 G84 G106">
      <formula1>$AF$2:$AF$6</formula1>
    </dataValidation>
    <dataValidation type="list" errorStyle="information" allowBlank="1" showDropDown="0" showInputMessage="1" showErrorMessage="1" error="大区分に項目を追加してください" sqref="F68 F70 F58 F65">
      <formula1>$AE$2:$AE$4</formula1>
    </dataValidation>
    <dataValidation type="list" allowBlank="1" showDropDown="0" showInputMessage="1" showErrorMessage="1" sqref="F248:F249 G239 F238:F240 F236 F242:F246 F231:G231 F258">
      <formula1>#REF!</formula1>
    </dataValidation>
    <dataValidation type="list" errorStyle="information" allowBlank="1" showDropDown="0" showInputMessage="1" showErrorMessage="1" error="大区分に項目を追加してください" sqref="F130:F131 F137">
      <formula1>$AE$2:$AE$10</formula1>
    </dataValidation>
  </dataValidations>
  <pageMargins left="0.39370078740157483" right="0" top="0.98425196850393704" bottom="0.19685039370078741" header="0.51181102362204722" footer="0.51181102362204722"/>
  <pageSetup paperSize="8" scale="53" fitToWidth="1" fitToHeight="0" orientation="landscape" usePrinterDefaults="1" horizontalDpi="300" verticalDpi="300" r:id="rId1"/>
  <headerFooter alignWithMargins="0">
    <oddHeader>&amp;C&amp;"ＭＳ Ｐゴシック,太字"&amp;14令和４年度　秘書事務費　交際費支出一覧</oddHeader>
  </headerFooter>
  <rowBreaks count="1" manualBreakCount="1">
    <brk id="229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1">
    <outlinePr summaryBelow="0" summaryRight="0"/>
  </sheetPr>
  <dimension ref="A1:V59"/>
  <sheetViews>
    <sheetView view="pageBreakPreview" topLeftCell="A19" zoomScaleSheetLayoutView="100" workbookViewId="0">
      <selection activeCell="A10" sqref="A10:AI14"/>
    </sheetView>
  </sheetViews>
  <sheetFormatPr defaultRowHeight="13.2"/>
  <cols>
    <col min="1" max="2" width="3.375" style="773" customWidth="1"/>
    <col min="3" max="9" width="2" style="774" customWidth="1"/>
    <col min="10" max="10" width="10.125" style="775" customWidth="1"/>
    <col min="11" max="11" width="6.75" style="774" customWidth="1"/>
    <col min="12" max="15" width="10.125" style="774" customWidth="1"/>
    <col min="16" max="16" width="10.125" style="776" customWidth="1"/>
    <col min="17" max="16384" width="9" style="774" customWidth="1"/>
  </cols>
  <sheetData>
    <row r="1" spans="1:22" ht="23.1" customHeight="1">
      <c r="A1" s="777" t="s">
        <v>72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22" s="775" customFormat="1" ht="23.1" customHeight="1">
      <c r="A2" s="778" t="s">
        <v>94</v>
      </c>
      <c r="B2" s="778" t="s">
        <v>94</v>
      </c>
      <c r="C2" s="784" t="s">
        <v>195</v>
      </c>
      <c r="D2" s="265"/>
      <c r="E2" s="265"/>
      <c r="F2" s="265"/>
      <c r="G2" s="265"/>
      <c r="H2" s="265"/>
      <c r="I2" s="790"/>
      <c r="J2" s="793" t="s">
        <v>143</v>
      </c>
      <c r="K2" s="784" t="s">
        <v>98</v>
      </c>
      <c r="L2" s="265"/>
      <c r="M2" s="265"/>
      <c r="N2" s="265"/>
      <c r="O2" s="265"/>
      <c r="P2" s="278" t="s">
        <v>145</v>
      </c>
      <c r="Q2" s="775"/>
      <c r="R2" s="775"/>
      <c r="S2" s="775"/>
      <c r="T2" s="775"/>
      <c r="U2" s="775"/>
      <c r="V2" s="775"/>
    </row>
    <row r="3" spans="1:22" ht="23.1" customHeight="1">
      <c r="A3" s="779">
        <v>1</v>
      </c>
      <c r="B3" s="782">
        <v>1</v>
      </c>
      <c r="C3" s="785">
        <f t="shared" ref="C3:C23" ca="1" si="0">IF(A3="","",VLOOKUP(A3,実績,8,0))</f>
        <v>45029</v>
      </c>
      <c r="D3" s="788"/>
      <c r="E3" s="788"/>
      <c r="F3" s="788"/>
      <c r="G3" s="788"/>
      <c r="H3" s="788"/>
      <c r="I3" s="791"/>
      <c r="J3" s="794" t="str">
        <f t="shared" ref="J3:J27" ca="1" si="1">IF(A3="","",VLOOKUP(A3,実績,6,0))</f>
        <v>会議・懇談会費</v>
      </c>
      <c r="K3" s="795" t="str">
        <f t="shared" ref="K3:K27" ca="1" si="2">IF(A3="","",VLOOKUP(A3,実績,29,0))</f>
        <v>射水市商工会青年部懇談会会費</v>
      </c>
      <c r="L3" s="796"/>
      <c r="M3" s="796"/>
      <c r="N3" s="796"/>
      <c r="O3" s="797"/>
      <c r="P3" s="798">
        <f t="shared" ref="P3:P27" ca="1" si="3">IF(A3="","",VLOOKUP(A3,実績,20,0))</f>
        <v>5000</v>
      </c>
      <c r="R3" s="801"/>
      <c r="S3" s="801"/>
      <c r="T3" s="801"/>
      <c r="U3" s="801"/>
      <c r="V3" s="801"/>
    </row>
    <row r="4" spans="1:22" ht="23.1" customHeight="1">
      <c r="A4" s="779">
        <v>2</v>
      </c>
      <c r="B4" s="782">
        <v>2</v>
      </c>
      <c r="C4" s="785">
        <f t="shared" ca="1" si="0"/>
        <v>45034</v>
      </c>
      <c r="D4" s="788"/>
      <c r="E4" s="788"/>
      <c r="F4" s="788"/>
      <c r="G4" s="788"/>
      <c r="H4" s="788"/>
      <c r="I4" s="791"/>
      <c r="J4" s="794" t="str">
        <f t="shared" ca="1" si="1"/>
        <v>慶弔・見舞費</v>
      </c>
      <c r="K4" s="795" t="str">
        <f t="shared" ca="1" si="2"/>
        <v>名誉市民ご命日お供物</v>
      </c>
      <c r="L4" s="796"/>
      <c r="M4" s="796"/>
      <c r="N4" s="796"/>
      <c r="O4" s="797"/>
      <c r="P4" s="798">
        <f t="shared" ca="1" si="3"/>
        <v>5500</v>
      </c>
    </row>
    <row r="5" spans="1:22" ht="23.1" customHeight="1">
      <c r="A5" s="779">
        <v>3</v>
      </c>
      <c r="B5" s="782">
        <v>3</v>
      </c>
      <c r="C5" s="785">
        <f t="shared" ca="1" si="0"/>
        <v>45036</v>
      </c>
      <c r="D5" s="788"/>
      <c r="E5" s="788"/>
      <c r="F5" s="788"/>
      <c r="G5" s="788"/>
      <c r="H5" s="788"/>
      <c r="I5" s="791"/>
      <c r="J5" s="794" t="str">
        <f t="shared" ca="1" si="1"/>
        <v>慶弔・見舞費</v>
      </c>
      <c r="K5" s="795" t="str">
        <f t="shared" ca="1" si="2"/>
        <v>東海北陸都市教育長協議会定期総会祝花</v>
      </c>
      <c r="L5" s="796"/>
      <c r="M5" s="796"/>
      <c r="N5" s="796"/>
      <c r="O5" s="797"/>
      <c r="P5" s="798">
        <f t="shared" ca="1" si="3"/>
        <v>11000</v>
      </c>
    </row>
    <row r="6" spans="1:22" ht="23.1" customHeight="1">
      <c r="A6" s="779">
        <v>4</v>
      </c>
      <c r="B6" s="782">
        <v>4</v>
      </c>
      <c r="C6" s="785">
        <f t="shared" ca="1" si="0"/>
        <v>45039</v>
      </c>
      <c r="D6" s="788"/>
      <c r="E6" s="788"/>
      <c r="F6" s="788"/>
      <c r="G6" s="788"/>
      <c r="H6" s="788"/>
      <c r="I6" s="791"/>
      <c r="J6" s="794" t="str">
        <f t="shared" ca="1" si="1"/>
        <v>会議・懇談会費</v>
      </c>
      <c r="K6" s="795" t="str">
        <f t="shared" ca="1" si="2"/>
        <v>射水市柔道連盟懇談会会費</v>
      </c>
      <c r="L6" s="796"/>
      <c r="M6" s="796"/>
      <c r="N6" s="796"/>
      <c r="O6" s="797"/>
      <c r="P6" s="798">
        <f t="shared" ca="1" si="3"/>
        <v>5000</v>
      </c>
    </row>
    <row r="7" spans="1:22" ht="23.1" customHeight="1">
      <c r="A7" s="779">
        <v>5</v>
      </c>
      <c r="B7" s="782">
        <v>5</v>
      </c>
      <c r="C7" s="785">
        <f t="shared" ca="1" si="0"/>
        <v>45044</v>
      </c>
      <c r="D7" s="788"/>
      <c r="E7" s="788"/>
      <c r="F7" s="788"/>
      <c r="G7" s="788"/>
      <c r="H7" s="788"/>
      <c r="I7" s="791"/>
      <c r="J7" s="794" t="str">
        <f t="shared" ca="1" si="1"/>
        <v>会議・懇談会費</v>
      </c>
      <c r="K7" s="795" t="str">
        <f t="shared" ca="1" si="2"/>
        <v>ハンガリー大使との懇談会会費</v>
      </c>
      <c r="L7" s="796"/>
      <c r="M7" s="796"/>
      <c r="N7" s="796"/>
      <c r="O7" s="797"/>
      <c r="P7" s="798">
        <f t="shared" ca="1" si="3"/>
        <v>20000</v>
      </c>
    </row>
    <row r="8" spans="1:22" ht="23.1" customHeight="1">
      <c r="A8" s="779">
        <v>6</v>
      </c>
      <c r="B8" s="782">
        <v>6</v>
      </c>
      <c r="C8" s="785">
        <f t="shared" ca="1" si="0"/>
        <v>45045</v>
      </c>
      <c r="D8" s="788"/>
      <c r="E8" s="788"/>
      <c r="F8" s="788"/>
      <c r="G8" s="788"/>
      <c r="H8" s="788"/>
      <c r="I8" s="791"/>
      <c r="J8" s="794" t="str">
        <f t="shared" ca="1" si="1"/>
        <v>慶弔・見舞費</v>
      </c>
      <c r="K8" s="795" t="str">
        <f t="shared" ca="1" si="2"/>
        <v>立川志の輔独演会祝花</v>
      </c>
      <c r="L8" s="796"/>
      <c r="M8" s="796"/>
      <c r="N8" s="796"/>
      <c r="O8" s="797"/>
      <c r="P8" s="798">
        <f t="shared" ca="1" si="3"/>
        <v>11000</v>
      </c>
    </row>
    <row r="9" spans="1:22" ht="23.1" customHeight="1">
      <c r="A9" s="779">
        <v>7</v>
      </c>
      <c r="B9" s="782">
        <v>7</v>
      </c>
      <c r="C9" s="785">
        <f t="shared" ca="1" si="0"/>
        <v>45045</v>
      </c>
      <c r="D9" s="788"/>
      <c r="E9" s="788"/>
      <c r="F9" s="788"/>
      <c r="G9" s="788"/>
      <c r="H9" s="788"/>
      <c r="I9" s="791"/>
      <c r="J9" s="794" t="str">
        <f t="shared" ca="1" si="1"/>
        <v>会議・懇談会費</v>
      </c>
      <c r="K9" s="795" t="str">
        <f t="shared" ca="1" si="2"/>
        <v>立川志の輔独演会懇談会会費</v>
      </c>
      <c r="L9" s="796"/>
      <c r="M9" s="796"/>
      <c r="N9" s="796"/>
      <c r="O9" s="797"/>
      <c r="P9" s="798">
        <f t="shared" ca="1" si="3"/>
        <v>20000</v>
      </c>
    </row>
    <row r="10" spans="1:22" ht="23.1" customHeight="1">
      <c r="A10" s="779">
        <v>8</v>
      </c>
      <c r="B10" s="782">
        <v>8</v>
      </c>
      <c r="C10" s="785">
        <f t="shared" ca="1" si="0"/>
        <v>45045</v>
      </c>
      <c r="D10" s="788"/>
      <c r="E10" s="788"/>
      <c r="F10" s="788"/>
      <c r="G10" s="788"/>
      <c r="H10" s="788"/>
      <c r="I10" s="791"/>
      <c r="J10" s="794" t="str">
        <f t="shared" ca="1" si="1"/>
        <v>慶弔・見舞費</v>
      </c>
      <c r="K10" s="795" t="str">
        <f t="shared" ca="1" si="2"/>
        <v>春の叙勲アレンジ花</v>
      </c>
      <c r="L10" s="796"/>
      <c r="M10" s="796"/>
      <c r="N10" s="796"/>
      <c r="O10" s="797"/>
      <c r="P10" s="798">
        <f t="shared" ca="1" si="3"/>
        <v>5000</v>
      </c>
    </row>
    <row r="11" spans="1:22" ht="23.1" customHeight="1">
      <c r="A11" s="779">
        <v>9</v>
      </c>
      <c r="B11" s="782">
        <v>9</v>
      </c>
      <c r="C11" s="785">
        <f t="shared" ca="1" si="0"/>
        <v>45046</v>
      </c>
      <c r="D11" s="788"/>
      <c r="E11" s="788"/>
      <c r="F11" s="788"/>
      <c r="G11" s="788"/>
      <c r="H11" s="788"/>
      <c r="I11" s="791"/>
      <c r="J11" s="794" t="str">
        <f t="shared" ca="1" si="1"/>
        <v>会議・懇談会費</v>
      </c>
      <c r="K11" s="795" t="str">
        <f t="shared" ca="1" si="2"/>
        <v>ジーコ氏との懇談会会費</v>
      </c>
      <c r="L11" s="796"/>
      <c r="M11" s="796"/>
      <c r="N11" s="796"/>
      <c r="O11" s="797"/>
      <c r="P11" s="798">
        <f t="shared" ca="1" si="3"/>
        <v>20000</v>
      </c>
    </row>
    <row r="12" spans="1:22" ht="23.1" customHeight="1">
      <c r="A12" s="779">
        <v>10</v>
      </c>
      <c r="B12" s="782">
        <v>10</v>
      </c>
      <c r="C12" s="785">
        <f t="shared" ca="1" si="0"/>
        <v>45051</v>
      </c>
      <c r="D12" s="788"/>
      <c r="E12" s="788"/>
      <c r="F12" s="788"/>
      <c r="G12" s="788"/>
      <c r="H12" s="788"/>
      <c r="I12" s="791"/>
      <c r="J12" s="794" t="str">
        <f t="shared" ca="1" si="1"/>
        <v>会議・懇談会費</v>
      </c>
      <c r="K12" s="795" t="str">
        <f t="shared" ca="1" si="2"/>
        <v>城端曳山祭交流会会費</v>
      </c>
      <c r="L12" s="796"/>
      <c r="M12" s="796"/>
      <c r="N12" s="796"/>
      <c r="O12" s="797"/>
      <c r="P12" s="798">
        <f t="shared" ca="1" si="3"/>
        <v>10000</v>
      </c>
      <c r="R12" s="774">
        <v>10</v>
      </c>
    </row>
    <row r="13" spans="1:22" ht="23.1" customHeight="1">
      <c r="A13" s="779">
        <v>11</v>
      </c>
      <c r="B13" s="782">
        <v>11</v>
      </c>
      <c r="C13" s="785">
        <f t="shared" ca="1" si="0"/>
        <v>45065</v>
      </c>
      <c r="D13" s="788"/>
      <c r="E13" s="788"/>
      <c r="F13" s="788"/>
      <c r="G13" s="788"/>
      <c r="H13" s="788"/>
      <c r="I13" s="791"/>
      <c r="J13" s="794" t="str">
        <f t="shared" ca="1" si="1"/>
        <v>慶弔・見舞費</v>
      </c>
      <c r="K13" s="795" t="str">
        <f t="shared" ca="1" si="2"/>
        <v>映画「僕ラー」公開スタンド花</v>
      </c>
      <c r="L13" s="796"/>
      <c r="M13" s="796"/>
      <c r="N13" s="796"/>
      <c r="O13" s="797"/>
      <c r="P13" s="798">
        <f t="shared" ca="1" si="3"/>
        <v>11000</v>
      </c>
    </row>
    <row r="14" spans="1:22" ht="23.1" customHeight="1">
      <c r="A14" s="779">
        <v>12</v>
      </c>
      <c r="B14" s="782">
        <v>12</v>
      </c>
      <c r="C14" s="785">
        <f t="shared" ca="1" si="0"/>
        <v>45071</v>
      </c>
      <c r="D14" s="788"/>
      <c r="E14" s="788"/>
      <c r="F14" s="788"/>
      <c r="G14" s="788"/>
      <c r="H14" s="788"/>
      <c r="I14" s="791"/>
      <c r="J14" s="794" t="str">
        <f t="shared" ca="1" si="1"/>
        <v>慶弔・見舞費</v>
      </c>
      <c r="K14" s="795" t="str">
        <f t="shared" ca="1" si="2"/>
        <v>被爆77周年/2022年非核・平和行進原水禁運動激励</v>
      </c>
      <c r="L14" s="796"/>
      <c r="M14" s="796"/>
      <c r="N14" s="796"/>
      <c r="O14" s="797"/>
      <c r="P14" s="798">
        <f t="shared" ca="1" si="3"/>
        <v>5000</v>
      </c>
    </row>
    <row r="15" spans="1:22" ht="23.1" customHeight="1">
      <c r="A15" s="779">
        <v>13</v>
      </c>
      <c r="B15" s="782">
        <v>13</v>
      </c>
      <c r="C15" s="786">
        <f t="shared" ca="1" si="0"/>
        <v>45073</v>
      </c>
      <c r="D15" s="788"/>
      <c r="E15" s="788"/>
      <c r="F15" s="788"/>
      <c r="G15" s="788"/>
      <c r="H15" s="788"/>
      <c r="I15" s="791"/>
      <c r="J15" s="794" t="str">
        <f t="shared" ca="1" si="1"/>
        <v>慶弔・見舞費</v>
      </c>
      <c r="K15" s="795" t="str">
        <f t="shared" ca="1" si="2"/>
        <v>北陸信越ブロック商工会議所青年部連合会令和５年度定時総会祝花</v>
      </c>
      <c r="L15" s="796"/>
      <c r="M15" s="796"/>
      <c r="N15" s="796"/>
      <c r="O15" s="797"/>
      <c r="P15" s="798">
        <f t="shared" ca="1" si="3"/>
        <v>11000</v>
      </c>
      <c r="R15" s="774">
        <v>14</v>
      </c>
      <c r="S15" s="802">
        <v>43280</v>
      </c>
    </row>
    <row r="16" spans="1:22" ht="23.1" customHeight="1">
      <c r="A16" s="779">
        <v>14</v>
      </c>
      <c r="B16" s="782">
        <v>14</v>
      </c>
      <c r="C16" s="786">
        <f t="shared" ca="1" si="0"/>
        <v>45076</v>
      </c>
      <c r="D16" s="788"/>
      <c r="E16" s="788"/>
      <c r="F16" s="788"/>
      <c r="G16" s="788"/>
      <c r="H16" s="788"/>
      <c r="I16" s="791"/>
      <c r="J16" s="794" t="str">
        <f t="shared" ca="1" si="1"/>
        <v>会議・懇談会費</v>
      </c>
      <c r="K16" s="795" t="str">
        <f t="shared" ca="1" si="2"/>
        <v>射水市地域振興会連合会役員懇談会会費</v>
      </c>
      <c r="L16" s="796"/>
      <c r="M16" s="796"/>
      <c r="N16" s="796"/>
      <c r="O16" s="797"/>
      <c r="P16" s="798">
        <f t="shared" ca="1" si="3"/>
        <v>14000</v>
      </c>
    </row>
    <row r="17" spans="1:19" ht="23.1" customHeight="1">
      <c r="A17" s="779">
        <v>15</v>
      </c>
      <c r="B17" s="782">
        <v>15</v>
      </c>
      <c r="C17" s="786">
        <f t="shared" ca="1" si="0"/>
        <v>45077</v>
      </c>
      <c r="D17" s="788"/>
      <c r="E17" s="788"/>
      <c r="F17" s="788"/>
      <c r="G17" s="788"/>
      <c r="H17" s="788"/>
      <c r="I17" s="791"/>
      <c r="J17" s="794" t="str">
        <f t="shared" ca="1" si="1"/>
        <v>慶弔・見舞費</v>
      </c>
      <c r="K17" s="795" t="str">
        <f t="shared" ca="1" si="2"/>
        <v>固定資産評価審査委員会委員（行政委員）実母ご逝去香典</v>
      </c>
      <c r="L17" s="796"/>
      <c r="M17" s="796"/>
      <c r="N17" s="796"/>
      <c r="O17" s="797"/>
      <c r="P17" s="798">
        <f t="shared" ca="1" si="3"/>
        <v>10000</v>
      </c>
    </row>
    <row r="18" spans="1:19" ht="23.1" customHeight="1">
      <c r="A18" s="779">
        <v>16</v>
      </c>
      <c r="B18" s="782">
        <v>16</v>
      </c>
      <c r="C18" s="786">
        <f t="shared" ca="1" si="0"/>
        <v>45078</v>
      </c>
      <c r="D18" s="788"/>
      <c r="E18" s="788"/>
      <c r="F18" s="788"/>
      <c r="G18" s="788"/>
      <c r="H18" s="788"/>
      <c r="I18" s="791"/>
      <c r="J18" s="794" t="str">
        <f t="shared" ca="1" si="1"/>
        <v>会議・懇談会費</v>
      </c>
      <c r="K18" s="795" t="str">
        <f t="shared" ca="1" si="2"/>
        <v>清流会定例会会費</v>
      </c>
      <c r="L18" s="796"/>
      <c r="M18" s="796"/>
      <c r="N18" s="796"/>
      <c r="O18" s="797"/>
      <c r="P18" s="798">
        <f t="shared" ca="1" si="3"/>
        <v>10000</v>
      </c>
    </row>
    <row r="19" spans="1:19" ht="23.1" customHeight="1">
      <c r="A19" s="779">
        <v>17</v>
      </c>
      <c r="B19" s="782">
        <v>17</v>
      </c>
      <c r="C19" s="786">
        <f t="shared" ca="1" si="0"/>
        <v>45081</v>
      </c>
      <c r="D19" s="788"/>
      <c r="E19" s="788"/>
      <c r="F19" s="788"/>
      <c r="G19" s="788"/>
      <c r="H19" s="788"/>
      <c r="I19" s="791"/>
      <c r="J19" s="794" t="str">
        <f t="shared" ca="1" si="1"/>
        <v>会議・懇談会費</v>
      </c>
      <c r="K19" s="795" t="str">
        <f t="shared" ca="1" si="2"/>
        <v>藤川洋作氏・「出遭」出版記念祝賀会</v>
      </c>
      <c r="L19" s="796"/>
      <c r="M19" s="796"/>
      <c r="N19" s="796"/>
      <c r="O19" s="797"/>
      <c r="P19" s="798">
        <f t="shared" ca="1" si="3"/>
        <v>10000</v>
      </c>
    </row>
    <row r="20" spans="1:19" ht="23.1" customHeight="1">
      <c r="A20" s="779">
        <v>18</v>
      </c>
      <c r="B20" s="782">
        <v>18</v>
      </c>
      <c r="C20" s="786">
        <f t="shared" ca="1" si="0"/>
        <v>45081</v>
      </c>
      <c r="D20" s="788"/>
      <c r="E20" s="788"/>
      <c r="F20" s="788"/>
      <c r="G20" s="788"/>
      <c r="H20" s="788"/>
      <c r="I20" s="791"/>
      <c r="J20" s="794" t="str">
        <f t="shared" ca="1" si="1"/>
        <v>慶弔・見舞費</v>
      </c>
      <c r="K20" s="795" t="str">
        <f t="shared" ca="1" si="2"/>
        <v>2023年原水爆禁止国民平和大行進激励</v>
      </c>
      <c r="L20" s="796"/>
      <c r="M20" s="796"/>
      <c r="N20" s="796"/>
      <c r="O20" s="797"/>
      <c r="P20" s="798">
        <f t="shared" ca="1" si="3"/>
        <v>5000</v>
      </c>
    </row>
    <row r="21" spans="1:19" ht="23.1" customHeight="1">
      <c r="A21" s="779">
        <v>19</v>
      </c>
      <c r="B21" s="782">
        <v>19</v>
      </c>
      <c r="C21" s="786">
        <f t="shared" ca="1" si="0"/>
        <v>45083</v>
      </c>
      <c r="D21" s="788"/>
      <c r="E21" s="788"/>
      <c r="F21" s="788"/>
      <c r="G21" s="788"/>
      <c r="H21" s="788"/>
      <c r="I21" s="791"/>
      <c r="J21" s="794" t="str">
        <f t="shared" ca="1" si="1"/>
        <v>会議・懇談会費</v>
      </c>
      <c r="K21" s="795" t="str">
        <f t="shared" ca="1" si="2"/>
        <v>東京富山県人会懇親の集い会費</v>
      </c>
      <c r="L21" s="796"/>
      <c r="M21" s="796"/>
      <c r="N21" s="796"/>
      <c r="O21" s="797"/>
      <c r="P21" s="798">
        <f t="shared" ca="1" si="3"/>
        <v>30000</v>
      </c>
    </row>
    <row r="22" spans="1:19" ht="23.1" customHeight="1">
      <c r="A22" s="779">
        <v>20</v>
      </c>
      <c r="B22" s="782">
        <v>20</v>
      </c>
      <c r="C22" s="786">
        <f t="shared" ca="1" si="0"/>
        <v>45084</v>
      </c>
      <c r="D22" s="788"/>
      <c r="E22" s="788"/>
      <c r="F22" s="788"/>
      <c r="G22" s="788"/>
      <c r="H22" s="788"/>
      <c r="I22" s="791"/>
      <c r="J22" s="794" t="str">
        <f t="shared" ca="1" si="1"/>
        <v>会議・懇談会費</v>
      </c>
      <c r="K22" s="795" t="str">
        <f t="shared" ca="1" si="2"/>
        <v>全国青年市長会懇談会会費</v>
      </c>
      <c r="L22" s="796"/>
      <c r="M22" s="796"/>
      <c r="N22" s="796"/>
      <c r="O22" s="797"/>
      <c r="P22" s="798">
        <f t="shared" ca="1" si="3"/>
        <v>8500</v>
      </c>
    </row>
    <row r="23" spans="1:19" ht="23.1" customHeight="1">
      <c r="A23" s="779">
        <v>21</v>
      </c>
      <c r="B23" s="782">
        <v>21</v>
      </c>
      <c r="C23" s="786">
        <f t="shared" ca="1" si="0"/>
        <v>45095</v>
      </c>
      <c r="D23" s="788"/>
      <c r="E23" s="788"/>
      <c r="F23" s="788"/>
      <c r="G23" s="788"/>
      <c r="H23" s="788"/>
      <c r="I23" s="791"/>
      <c r="J23" s="794" t="str">
        <f t="shared" ca="1" si="1"/>
        <v>会議・懇談会費</v>
      </c>
      <c r="K23" s="795" t="str">
        <f t="shared" ca="1" si="2"/>
        <v>近畿いみず会総会会費</v>
      </c>
      <c r="L23" s="796"/>
      <c r="M23" s="796"/>
      <c r="N23" s="796"/>
      <c r="O23" s="797"/>
      <c r="P23" s="798">
        <f t="shared" ca="1" si="3"/>
        <v>30000</v>
      </c>
    </row>
    <row r="24" spans="1:19" ht="23.1" customHeight="1">
      <c r="A24" s="779">
        <v>22</v>
      </c>
      <c r="B24" s="782">
        <v>22</v>
      </c>
      <c r="C24" s="787" t="s">
        <v>326</v>
      </c>
      <c r="D24" s="789"/>
      <c r="E24" s="789"/>
      <c r="F24" s="789"/>
      <c r="G24" s="789"/>
      <c r="H24" s="789"/>
      <c r="I24" s="792"/>
      <c r="J24" s="794" t="str">
        <f t="shared" ca="1" si="1"/>
        <v>その他</v>
      </c>
      <c r="K24" s="795" t="str">
        <f t="shared" ca="1" si="2"/>
        <v>近畿いみず会・東京新湊会総会訪問用土産</v>
      </c>
      <c r="L24" s="796"/>
      <c r="M24" s="796"/>
      <c r="N24" s="796"/>
      <c r="O24" s="797"/>
      <c r="P24" s="798">
        <f t="shared" ca="1" si="3"/>
        <v>96861</v>
      </c>
    </row>
    <row r="25" spans="1:19" ht="23.1" customHeight="1">
      <c r="A25" s="779">
        <v>23</v>
      </c>
      <c r="B25" s="782">
        <v>23</v>
      </c>
      <c r="C25" s="786">
        <f ca="1">IF(A25="","",VLOOKUP(A25,実績,8,0))</f>
        <v>45097</v>
      </c>
      <c r="D25" s="788"/>
      <c r="E25" s="788"/>
      <c r="F25" s="788"/>
      <c r="G25" s="788"/>
      <c r="H25" s="788"/>
      <c r="I25" s="791"/>
      <c r="J25" s="794" t="str">
        <f t="shared" ca="1" si="1"/>
        <v>会議・懇談会費</v>
      </c>
      <c r="K25" s="795" t="str">
        <f t="shared" ca="1" si="2"/>
        <v>（公財）日本ハンドボール協会女子日本代表歓迎交流会会費</v>
      </c>
      <c r="L25" s="796"/>
      <c r="M25" s="796"/>
      <c r="N25" s="796"/>
      <c r="O25" s="797"/>
      <c r="P25" s="798">
        <f t="shared" ca="1" si="3"/>
        <v>8000</v>
      </c>
    </row>
    <row r="26" spans="1:19" ht="23.1" customHeight="1">
      <c r="A26" s="779">
        <v>24</v>
      </c>
      <c r="B26" s="782">
        <v>24</v>
      </c>
      <c r="C26" s="786">
        <f ca="1">IF(A26="","",VLOOKUP(A26,実績,8,0))</f>
        <v>45101</v>
      </c>
      <c r="D26" s="788"/>
      <c r="E26" s="788"/>
      <c r="F26" s="788"/>
      <c r="G26" s="788"/>
      <c r="H26" s="788"/>
      <c r="I26" s="791"/>
      <c r="J26" s="794" t="str">
        <f t="shared" ca="1" si="1"/>
        <v>会議・懇談会費</v>
      </c>
      <c r="K26" s="795" t="str">
        <f t="shared" ca="1" si="2"/>
        <v>東京新湊会総会会費</v>
      </c>
      <c r="L26" s="796"/>
      <c r="M26" s="796"/>
      <c r="N26" s="796"/>
      <c r="O26" s="797"/>
      <c r="P26" s="798">
        <f t="shared" ca="1" si="3"/>
        <v>10000</v>
      </c>
    </row>
    <row r="27" spans="1:19" ht="23.1" customHeight="1">
      <c r="A27" s="779">
        <v>25</v>
      </c>
      <c r="B27" s="782">
        <v>25</v>
      </c>
      <c r="C27" s="786">
        <f ca="1">IF(A27="","",VLOOKUP(A27,実績,8,0))</f>
        <v>45101</v>
      </c>
      <c r="D27" s="788"/>
      <c r="E27" s="788"/>
      <c r="F27" s="788"/>
      <c r="G27" s="788"/>
      <c r="H27" s="788"/>
      <c r="I27" s="791"/>
      <c r="J27" s="794" t="str">
        <f t="shared" ca="1" si="1"/>
        <v>慶弔・見舞費</v>
      </c>
      <c r="K27" s="795" t="str">
        <f t="shared" ca="1" si="2"/>
        <v>射水市管工事業協同組合創立50周年記念祝賀会祝花</v>
      </c>
      <c r="L27" s="796"/>
      <c r="M27" s="796"/>
      <c r="N27" s="796"/>
      <c r="O27" s="797"/>
      <c r="P27" s="798">
        <f t="shared" ca="1" si="3"/>
        <v>11000</v>
      </c>
      <c r="R27" s="774">
        <v>26</v>
      </c>
      <c r="S27" s="802">
        <v>43301</v>
      </c>
    </row>
    <row r="28" spans="1:19" ht="23.1" customHeight="1">
      <c r="A28" s="780"/>
      <c r="B28" s="783" t="s">
        <v>37</v>
      </c>
      <c r="C28" s="783"/>
      <c r="D28" s="783"/>
      <c r="E28" s="783"/>
      <c r="F28" s="783"/>
      <c r="G28" s="783"/>
      <c r="H28" s="783"/>
      <c r="I28" s="783"/>
      <c r="J28" s="783"/>
      <c r="K28" s="783"/>
      <c r="L28" s="783"/>
      <c r="M28" s="783"/>
      <c r="N28" s="783"/>
      <c r="O28" s="783"/>
      <c r="P28" s="799">
        <f ca="1">SUM(P3:P27)</f>
        <v>382861</v>
      </c>
    </row>
    <row r="29" spans="1:19" ht="20.100000000000001" customHeight="1">
      <c r="A29" s="781"/>
      <c r="B29" s="781"/>
      <c r="C29" s="781"/>
      <c r="D29" s="781"/>
      <c r="E29" s="781"/>
      <c r="F29" s="781"/>
      <c r="G29" s="781"/>
      <c r="H29" s="781"/>
      <c r="I29" s="781"/>
      <c r="J29" s="781"/>
      <c r="K29" s="781"/>
      <c r="L29" s="781"/>
      <c r="M29" s="781"/>
      <c r="N29" s="781"/>
      <c r="O29" s="781"/>
      <c r="P29" s="800"/>
    </row>
    <row r="30" spans="1:19" ht="20.100000000000001" customHeight="1"/>
    <row r="31" spans="1:19" ht="20.100000000000001" customHeight="1"/>
    <row r="32" spans="1:19" ht="20.100000000000001" customHeight="1"/>
    <row r="33" spans="3:22" ht="20.100000000000001" customHeight="1"/>
    <row r="34" spans="3:22" ht="20.100000000000001" customHeight="1"/>
    <row r="35" spans="3:22" ht="20.100000000000001" customHeight="1"/>
    <row r="36" spans="3:22" ht="20.100000000000001" customHeight="1"/>
    <row r="37" spans="3:22" ht="20.100000000000001" customHeight="1"/>
    <row r="38" spans="3:22" ht="20.100000000000001" customHeight="1"/>
    <row r="39" spans="3:22" ht="20.100000000000001" customHeight="1"/>
    <row r="40" spans="3:22" ht="20.100000000000001" customHeight="1"/>
    <row r="41" spans="3:22" s="773" customFormat="1" ht="20.100000000000001" customHeight="1">
      <c r="C41" s="774"/>
      <c r="D41" s="774"/>
      <c r="E41" s="774"/>
      <c r="F41" s="774"/>
      <c r="G41" s="774"/>
      <c r="H41" s="774"/>
      <c r="I41" s="774"/>
      <c r="J41" s="775"/>
      <c r="K41" s="774"/>
      <c r="L41" s="774"/>
      <c r="M41" s="774"/>
      <c r="N41" s="774"/>
      <c r="O41" s="774"/>
      <c r="P41" s="776"/>
      <c r="Q41" s="774"/>
      <c r="R41" s="774"/>
      <c r="S41" s="774"/>
      <c r="T41" s="774"/>
      <c r="U41" s="774"/>
      <c r="V41" s="774"/>
    </row>
    <row r="42" spans="3:22" s="773" customFormat="1" ht="20.100000000000001" customHeight="1">
      <c r="C42" s="774"/>
      <c r="D42" s="774"/>
      <c r="E42" s="774"/>
      <c r="F42" s="774"/>
      <c r="G42" s="774"/>
      <c r="H42" s="774"/>
      <c r="I42" s="774"/>
      <c r="J42" s="775"/>
      <c r="K42" s="774"/>
      <c r="L42" s="774"/>
      <c r="M42" s="774"/>
      <c r="N42" s="774"/>
      <c r="O42" s="774"/>
      <c r="P42" s="776"/>
      <c r="Q42" s="774"/>
      <c r="R42" s="774"/>
      <c r="S42" s="774"/>
      <c r="T42" s="774"/>
      <c r="U42" s="774"/>
      <c r="V42" s="774"/>
    </row>
    <row r="43" spans="3:22" s="773" customFormat="1" ht="20.100000000000001" customHeight="1">
      <c r="C43" s="774"/>
      <c r="D43" s="774"/>
      <c r="E43" s="774"/>
      <c r="F43" s="774"/>
      <c r="G43" s="774"/>
      <c r="H43" s="774"/>
      <c r="I43" s="774"/>
      <c r="J43" s="775"/>
      <c r="K43" s="774"/>
      <c r="L43" s="774"/>
      <c r="M43" s="774"/>
      <c r="N43" s="774"/>
      <c r="O43" s="774"/>
      <c r="P43" s="776"/>
      <c r="Q43" s="774"/>
      <c r="R43" s="774"/>
      <c r="S43" s="774"/>
      <c r="T43" s="774"/>
      <c r="U43" s="774"/>
      <c r="V43" s="774"/>
    </row>
    <row r="44" spans="3:22" s="773" customFormat="1" ht="20.100000000000001" customHeight="1">
      <c r="C44" s="774"/>
      <c r="D44" s="774"/>
      <c r="E44" s="774"/>
      <c r="F44" s="774"/>
      <c r="G44" s="774"/>
      <c r="H44" s="774"/>
      <c r="I44" s="774"/>
      <c r="J44" s="775"/>
      <c r="K44" s="774"/>
      <c r="L44" s="774"/>
      <c r="M44" s="774"/>
      <c r="N44" s="774"/>
      <c r="O44" s="774"/>
      <c r="P44" s="776"/>
      <c r="Q44" s="774"/>
      <c r="R44" s="774"/>
      <c r="S44" s="774"/>
      <c r="T44" s="774"/>
      <c r="U44" s="774"/>
      <c r="V44" s="774"/>
    </row>
    <row r="45" spans="3:22" s="773" customFormat="1" ht="20.100000000000001" customHeight="1">
      <c r="C45" s="774"/>
      <c r="D45" s="774"/>
      <c r="E45" s="774"/>
      <c r="F45" s="774"/>
      <c r="G45" s="774"/>
      <c r="H45" s="774"/>
      <c r="I45" s="774"/>
      <c r="J45" s="775"/>
      <c r="K45" s="774"/>
      <c r="L45" s="774"/>
      <c r="M45" s="774"/>
      <c r="N45" s="774"/>
      <c r="O45" s="774"/>
      <c r="P45" s="776"/>
      <c r="Q45" s="774"/>
      <c r="R45" s="774"/>
      <c r="S45" s="774"/>
      <c r="T45" s="774"/>
      <c r="U45" s="774"/>
      <c r="V45" s="774"/>
    </row>
    <row r="46" spans="3:22" s="773" customFormat="1" ht="20.100000000000001" customHeight="1">
      <c r="C46" s="774"/>
      <c r="D46" s="774"/>
      <c r="E46" s="774"/>
      <c r="F46" s="774"/>
      <c r="G46" s="774"/>
      <c r="H46" s="774"/>
      <c r="I46" s="774"/>
      <c r="J46" s="775"/>
      <c r="K46" s="774"/>
      <c r="L46" s="774"/>
      <c r="M46" s="774"/>
      <c r="N46" s="774"/>
      <c r="O46" s="774"/>
      <c r="P46" s="776"/>
      <c r="Q46" s="774"/>
      <c r="R46" s="774"/>
      <c r="S46" s="774"/>
      <c r="T46" s="774"/>
      <c r="U46" s="774"/>
      <c r="V46" s="774"/>
    </row>
    <row r="47" spans="3:22" s="773" customFormat="1" ht="20.100000000000001" customHeight="1">
      <c r="C47" s="774"/>
      <c r="D47" s="774"/>
      <c r="E47" s="774"/>
      <c r="F47" s="774"/>
      <c r="G47" s="774"/>
      <c r="H47" s="774"/>
      <c r="I47" s="774"/>
      <c r="J47" s="775"/>
      <c r="K47" s="774"/>
      <c r="L47" s="774"/>
      <c r="M47" s="774"/>
      <c r="N47" s="774"/>
      <c r="O47" s="774"/>
      <c r="P47" s="776"/>
      <c r="Q47" s="774"/>
      <c r="R47" s="774"/>
      <c r="S47" s="774"/>
      <c r="T47" s="774"/>
      <c r="U47" s="774"/>
      <c r="V47" s="774"/>
    </row>
    <row r="48" spans="3:22" s="773" customFormat="1" ht="20.100000000000001" customHeight="1">
      <c r="C48" s="774"/>
      <c r="D48" s="774"/>
      <c r="E48" s="774"/>
      <c r="F48" s="774"/>
      <c r="G48" s="774"/>
      <c r="H48" s="774"/>
      <c r="I48" s="774"/>
      <c r="J48" s="775"/>
      <c r="K48" s="774"/>
      <c r="L48" s="774"/>
      <c r="M48" s="774"/>
      <c r="N48" s="774"/>
      <c r="O48" s="774"/>
      <c r="P48" s="776"/>
      <c r="Q48" s="774"/>
      <c r="R48" s="774"/>
      <c r="S48" s="774"/>
      <c r="T48" s="774"/>
      <c r="U48" s="774"/>
      <c r="V48" s="774"/>
    </row>
    <row r="49" spans="3:22" s="773" customFormat="1" ht="20.100000000000001" customHeight="1">
      <c r="C49" s="774"/>
      <c r="D49" s="774"/>
      <c r="E49" s="774"/>
      <c r="F49" s="774"/>
      <c r="G49" s="774"/>
      <c r="H49" s="774"/>
      <c r="I49" s="774"/>
      <c r="J49" s="775"/>
      <c r="K49" s="774"/>
      <c r="L49" s="774"/>
      <c r="M49" s="774"/>
      <c r="N49" s="774"/>
      <c r="O49" s="774"/>
      <c r="P49" s="776"/>
      <c r="Q49" s="774"/>
      <c r="R49" s="774"/>
      <c r="S49" s="774"/>
      <c r="T49" s="774"/>
      <c r="U49" s="774"/>
      <c r="V49" s="774"/>
    </row>
    <row r="50" spans="3:22" s="773" customFormat="1" ht="20.100000000000001" customHeight="1">
      <c r="C50" s="774"/>
      <c r="D50" s="774"/>
      <c r="E50" s="774"/>
      <c r="F50" s="774"/>
      <c r="G50" s="774"/>
      <c r="H50" s="774"/>
      <c r="I50" s="774"/>
      <c r="J50" s="775"/>
      <c r="K50" s="774"/>
      <c r="L50" s="774"/>
      <c r="M50" s="774"/>
      <c r="N50" s="774"/>
      <c r="O50" s="774"/>
      <c r="P50" s="776"/>
      <c r="Q50" s="774"/>
      <c r="R50" s="774"/>
      <c r="S50" s="774"/>
      <c r="T50" s="774"/>
      <c r="U50" s="774"/>
      <c r="V50" s="774"/>
    </row>
    <row r="51" spans="3:22" s="773" customFormat="1" ht="20.100000000000001" customHeight="1">
      <c r="C51" s="774"/>
      <c r="D51" s="774"/>
      <c r="E51" s="774"/>
      <c r="F51" s="774"/>
      <c r="G51" s="774"/>
      <c r="H51" s="774"/>
      <c r="I51" s="774"/>
      <c r="J51" s="775"/>
      <c r="K51" s="774"/>
      <c r="L51" s="774"/>
      <c r="M51" s="774"/>
      <c r="N51" s="774"/>
      <c r="O51" s="774"/>
      <c r="P51" s="776"/>
      <c r="Q51" s="774"/>
      <c r="R51" s="774"/>
      <c r="S51" s="774"/>
      <c r="T51" s="774"/>
      <c r="U51" s="774"/>
      <c r="V51" s="774"/>
    </row>
    <row r="52" spans="3:22" s="773" customFormat="1" ht="20.100000000000001" customHeight="1">
      <c r="C52" s="774"/>
      <c r="D52" s="774"/>
      <c r="E52" s="774"/>
      <c r="F52" s="774"/>
      <c r="G52" s="774"/>
      <c r="H52" s="774"/>
      <c r="I52" s="774"/>
      <c r="J52" s="775"/>
      <c r="K52" s="774"/>
      <c r="L52" s="774"/>
      <c r="M52" s="774"/>
      <c r="N52" s="774"/>
      <c r="O52" s="774"/>
      <c r="P52" s="776"/>
      <c r="Q52" s="774"/>
      <c r="R52" s="774"/>
      <c r="S52" s="774"/>
      <c r="T52" s="774"/>
      <c r="U52" s="774"/>
      <c r="V52" s="774"/>
    </row>
    <row r="53" spans="3:22" s="773" customFormat="1" ht="20.100000000000001" customHeight="1">
      <c r="C53" s="774"/>
      <c r="D53" s="774"/>
      <c r="E53" s="774"/>
      <c r="F53" s="774"/>
      <c r="G53" s="774"/>
      <c r="H53" s="774"/>
      <c r="I53" s="774"/>
      <c r="J53" s="775"/>
      <c r="K53" s="774"/>
      <c r="L53" s="774"/>
      <c r="M53" s="774"/>
      <c r="N53" s="774"/>
      <c r="O53" s="774"/>
      <c r="P53" s="776"/>
      <c r="Q53" s="774"/>
      <c r="R53" s="774"/>
      <c r="S53" s="774"/>
      <c r="T53" s="774"/>
      <c r="U53" s="774"/>
      <c r="V53" s="774"/>
    </row>
    <row r="54" spans="3:22" s="773" customFormat="1" ht="20.100000000000001" customHeight="1">
      <c r="C54" s="774"/>
      <c r="D54" s="774"/>
      <c r="E54" s="774"/>
      <c r="F54" s="774"/>
      <c r="G54" s="774"/>
      <c r="H54" s="774"/>
      <c r="I54" s="774"/>
      <c r="J54" s="775"/>
      <c r="K54" s="774"/>
      <c r="L54" s="774"/>
      <c r="M54" s="774"/>
      <c r="N54" s="774"/>
      <c r="O54" s="774"/>
      <c r="P54" s="776"/>
      <c r="Q54" s="774"/>
      <c r="R54" s="774"/>
      <c r="S54" s="774"/>
      <c r="T54" s="774"/>
      <c r="U54" s="774"/>
      <c r="V54" s="774"/>
    </row>
    <row r="55" spans="3:22" s="773" customFormat="1" ht="20.100000000000001" customHeight="1">
      <c r="C55" s="774"/>
      <c r="D55" s="774"/>
      <c r="E55" s="774"/>
      <c r="F55" s="774"/>
      <c r="G55" s="774"/>
      <c r="H55" s="774"/>
      <c r="I55" s="774"/>
      <c r="J55" s="775"/>
      <c r="K55" s="774"/>
      <c r="L55" s="774"/>
      <c r="M55" s="774"/>
      <c r="N55" s="774"/>
      <c r="O55" s="774"/>
      <c r="P55" s="776"/>
      <c r="Q55" s="774"/>
      <c r="R55" s="774"/>
      <c r="S55" s="774"/>
      <c r="T55" s="774"/>
      <c r="U55" s="774"/>
      <c r="V55" s="774"/>
    </row>
    <row r="56" spans="3:22" s="773" customFormat="1" ht="20.100000000000001" customHeight="1">
      <c r="C56" s="774"/>
      <c r="D56" s="774"/>
      <c r="E56" s="774"/>
      <c r="F56" s="774"/>
      <c r="G56" s="774"/>
      <c r="H56" s="774"/>
      <c r="I56" s="774"/>
      <c r="J56" s="775"/>
      <c r="K56" s="774"/>
      <c r="L56" s="774"/>
      <c r="M56" s="774"/>
      <c r="N56" s="774"/>
      <c r="O56" s="774"/>
      <c r="P56" s="776"/>
      <c r="Q56" s="774"/>
      <c r="R56" s="774"/>
      <c r="S56" s="774"/>
      <c r="T56" s="774"/>
      <c r="U56" s="774"/>
      <c r="V56" s="774"/>
    </row>
    <row r="57" spans="3:22" s="773" customFormat="1" ht="20.100000000000001" customHeight="1">
      <c r="C57" s="774"/>
      <c r="D57" s="774"/>
      <c r="E57" s="774"/>
      <c r="F57" s="774"/>
      <c r="G57" s="774"/>
      <c r="H57" s="774"/>
      <c r="I57" s="774"/>
      <c r="J57" s="775"/>
      <c r="K57" s="774"/>
      <c r="L57" s="774"/>
      <c r="M57" s="774"/>
      <c r="N57" s="774"/>
      <c r="O57" s="774"/>
      <c r="P57" s="776"/>
      <c r="Q57" s="774"/>
      <c r="R57" s="774"/>
      <c r="S57" s="774"/>
      <c r="T57" s="774"/>
      <c r="U57" s="774"/>
      <c r="V57" s="774"/>
    </row>
    <row r="58" spans="3:22" s="773" customFormat="1" ht="20.100000000000001" customHeight="1">
      <c r="C58" s="774"/>
      <c r="D58" s="774"/>
      <c r="E58" s="774"/>
      <c r="F58" s="774"/>
      <c r="G58" s="774"/>
      <c r="H58" s="774"/>
      <c r="I58" s="774"/>
      <c r="J58" s="775"/>
      <c r="K58" s="774"/>
      <c r="L58" s="774"/>
      <c r="M58" s="774"/>
      <c r="N58" s="774"/>
      <c r="O58" s="774"/>
      <c r="P58" s="776"/>
      <c r="Q58" s="774"/>
      <c r="R58" s="774"/>
      <c r="S58" s="774"/>
      <c r="T58" s="774"/>
      <c r="U58" s="774"/>
      <c r="V58" s="774"/>
    </row>
    <row r="59" spans="3:22" s="773" customFormat="1" ht="20.100000000000001" customHeight="1">
      <c r="C59" s="774"/>
      <c r="D59" s="774"/>
      <c r="E59" s="774"/>
      <c r="F59" s="774"/>
      <c r="G59" s="774"/>
      <c r="H59" s="774"/>
      <c r="I59" s="774"/>
      <c r="J59" s="775"/>
      <c r="K59" s="774"/>
      <c r="L59" s="774"/>
      <c r="M59" s="774"/>
      <c r="N59" s="774"/>
      <c r="O59" s="774"/>
      <c r="P59" s="776"/>
      <c r="Q59" s="774"/>
      <c r="R59" s="774"/>
      <c r="S59" s="774"/>
      <c r="T59" s="774"/>
      <c r="U59" s="774"/>
      <c r="V59" s="774"/>
    </row>
  </sheetData>
  <mergeCells count="55">
    <mergeCell ref="A1:P1"/>
    <mergeCell ref="C2:I2"/>
    <mergeCell ref="K2:O2"/>
    <mergeCell ref="C3:I3"/>
    <mergeCell ref="K3:O3"/>
    <mergeCell ref="R3:V3"/>
    <mergeCell ref="C4:I4"/>
    <mergeCell ref="K4:O4"/>
    <mergeCell ref="C5:I5"/>
    <mergeCell ref="K5:O5"/>
    <mergeCell ref="C6:I6"/>
    <mergeCell ref="K6:O6"/>
    <mergeCell ref="C7:I7"/>
    <mergeCell ref="K7:O7"/>
    <mergeCell ref="C8:I8"/>
    <mergeCell ref="K8:O8"/>
    <mergeCell ref="C9:I9"/>
    <mergeCell ref="K9:O9"/>
    <mergeCell ref="C10:I10"/>
    <mergeCell ref="K10:O10"/>
    <mergeCell ref="C11:I11"/>
    <mergeCell ref="K11:O11"/>
    <mergeCell ref="C12:I12"/>
    <mergeCell ref="K12:O12"/>
    <mergeCell ref="C13:I13"/>
    <mergeCell ref="K13:O13"/>
    <mergeCell ref="C14:I14"/>
    <mergeCell ref="K14:O14"/>
    <mergeCell ref="C15:I15"/>
    <mergeCell ref="K15:O15"/>
    <mergeCell ref="C16:I16"/>
    <mergeCell ref="K16:O16"/>
    <mergeCell ref="C17:I17"/>
    <mergeCell ref="K17:O17"/>
    <mergeCell ref="C18:I18"/>
    <mergeCell ref="K18:O18"/>
    <mergeCell ref="C19:I19"/>
    <mergeCell ref="K19:O19"/>
    <mergeCell ref="C20:I20"/>
    <mergeCell ref="K20:O20"/>
    <mergeCell ref="C21:I21"/>
    <mergeCell ref="K21:O21"/>
    <mergeCell ref="C22:I22"/>
    <mergeCell ref="K22:O22"/>
    <mergeCell ref="C23:I23"/>
    <mergeCell ref="K23:O23"/>
    <mergeCell ref="C24:I24"/>
    <mergeCell ref="K24:O24"/>
    <mergeCell ref="C25:I25"/>
    <mergeCell ref="K25:O25"/>
    <mergeCell ref="C26:I26"/>
    <mergeCell ref="K26:O26"/>
    <mergeCell ref="C27:I27"/>
    <mergeCell ref="K27:O27"/>
    <mergeCell ref="B28:O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Width="1" fitToHeight="0" orientation="portrait" usePrinterDefaults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70"/>
  <sheetViews>
    <sheetView view="pageBreakPreview" topLeftCell="A36" zoomScaleSheetLayoutView="100" workbookViewId="0">
      <selection activeCell="A10" sqref="A10:AI14"/>
    </sheetView>
  </sheetViews>
  <sheetFormatPr defaultRowHeight="13.2"/>
  <cols>
    <col min="1" max="2" width="3.375" style="773" customWidth="1"/>
    <col min="3" max="9" width="2" style="774" customWidth="1"/>
    <col min="10" max="10" width="10.125" style="775" customWidth="1"/>
    <col min="11" max="11" width="6.75" style="774" customWidth="1"/>
    <col min="12" max="15" width="10.125" style="774" customWidth="1"/>
    <col min="16" max="16" width="10.125" style="776" customWidth="1"/>
    <col min="17" max="16384" width="9" style="774" customWidth="1"/>
  </cols>
  <sheetData>
    <row r="1" spans="1:22" ht="23.1" customHeight="1">
      <c r="A1" s="777" t="s">
        <v>208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22" s="775" customFormat="1" ht="23.1" customHeight="1">
      <c r="A2" s="778" t="s">
        <v>94</v>
      </c>
      <c r="B2" s="778" t="s">
        <v>94</v>
      </c>
      <c r="C2" s="784" t="s">
        <v>195</v>
      </c>
      <c r="D2" s="265"/>
      <c r="E2" s="265"/>
      <c r="F2" s="265"/>
      <c r="G2" s="265"/>
      <c r="H2" s="265"/>
      <c r="I2" s="790"/>
      <c r="J2" s="793" t="s">
        <v>143</v>
      </c>
      <c r="K2" s="784" t="s">
        <v>98</v>
      </c>
      <c r="L2" s="265"/>
      <c r="M2" s="265"/>
      <c r="N2" s="265"/>
      <c r="O2" s="265"/>
      <c r="P2" s="278" t="s">
        <v>145</v>
      </c>
      <c r="Q2" s="775"/>
      <c r="R2" s="775"/>
      <c r="S2" s="775"/>
      <c r="T2" s="775"/>
      <c r="U2" s="775"/>
      <c r="V2" s="775"/>
    </row>
    <row r="3" spans="1:22" ht="23.1" customHeight="1">
      <c r="A3" s="779">
        <v>26</v>
      </c>
      <c r="B3" s="782">
        <v>26</v>
      </c>
      <c r="C3" s="786">
        <f t="shared" ref="C3:C38" ca="1" si="0">IF(A3="","",VLOOKUP(A3,実績,8,0))</f>
        <v>45111</v>
      </c>
      <c r="D3" s="788"/>
      <c r="E3" s="788"/>
      <c r="F3" s="788"/>
      <c r="G3" s="788"/>
      <c r="H3" s="788"/>
      <c r="I3" s="791"/>
      <c r="J3" s="794" t="str">
        <f t="shared" ref="J3:J38" ca="1" si="1">IF(A3="","",VLOOKUP(A3,実績,6,0))</f>
        <v>会議・懇談会費</v>
      </c>
      <c r="K3" s="795" t="str">
        <f t="shared" ref="K3:K38" ca="1" si="2">IF(A3="","",VLOOKUP(A3,実績,29,0))</f>
        <v>剣淵町教育委員会との懇談会</v>
      </c>
      <c r="L3" s="796"/>
      <c r="M3" s="796"/>
      <c r="N3" s="796"/>
      <c r="O3" s="797"/>
      <c r="P3" s="798">
        <f t="shared" ref="P3:P38" ca="1" si="3">IF(A3="","",VLOOKUP(A3,実績,20,0))</f>
        <v>26150</v>
      </c>
      <c r="R3" s="801"/>
      <c r="S3" s="812"/>
      <c r="T3" s="801"/>
      <c r="U3" s="801"/>
      <c r="V3" s="801"/>
    </row>
    <row r="4" spans="1:22" ht="23.1" customHeight="1">
      <c r="A4" s="779">
        <v>27</v>
      </c>
      <c r="B4" s="782">
        <v>27</v>
      </c>
      <c r="C4" s="786">
        <f t="shared" ca="1" si="0"/>
        <v>45122</v>
      </c>
      <c r="D4" s="788"/>
      <c r="E4" s="788"/>
      <c r="F4" s="788"/>
      <c r="G4" s="788"/>
      <c r="H4" s="788"/>
      <c r="I4" s="791"/>
      <c r="J4" s="794" t="str">
        <f t="shared" ca="1" si="1"/>
        <v>慶弔・見舞費</v>
      </c>
      <c r="K4" s="795" t="str">
        <f t="shared" ca="1" si="2"/>
        <v>叙勲受賞祝賀会祝花</v>
      </c>
      <c r="L4" s="796"/>
      <c r="M4" s="796"/>
      <c r="N4" s="796"/>
      <c r="O4" s="797"/>
      <c r="P4" s="798">
        <f t="shared" ca="1" si="3"/>
        <v>11000</v>
      </c>
      <c r="S4" s="802"/>
    </row>
    <row r="5" spans="1:22" ht="23.1" customHeight="1">
      <c r="A5" s="779">
        <v>28</v>
      </c>
      <c r="B5" s="782">
        <v>28</v>
      </c>
      <c r="C5" s="786">
        <f t="shared" ca="1" si="0"/>
        <v>45122</v>
      </c>
      <c r="D5" s="788"/>
      <c r="E5" s="788"/>
      <c r="F5" s="788"/>
      <c r="G5" s="788"/>
      <c r="H5" s="788"/>
      <c r="I5" s="791"/>
      <c r="J5" s="794" t="str">
        <f t="shared" ca="1" si="1"/>
        <v>会議・懇談会費</v>
      </c>
      <c r="K5" s="795" t="str">
        <f t="shared" ca="1" si="2"/>
        <v>叙勲受賞祝賀会会費</v>
      </c>
      <c r="L5" s="796"/>
      <c r="M5" s="796"/>
      <c r="N5" s="796"/>
      <c r="O5" s="797"/>
      <c r="P5" s="798">
        <f t="shared" ca="1" si="3"/>
        <v>10000</v>
      </c>
    </row>
    <row r="6" spans="1:22" ht="23.1" customHeight="1">
      <c r="A6" s="779">
        <v>31</v>
      </c>
      <c r="B6" s="782">
        <v>29</v>
      </c>
      <c r="C6" s="786">
        <f t="shared" ca="1" si="0"/>
        <v>45127</v>
      </c>
      <c r="D6" s="788"/>
      <c r="E6" s="788"/>
      <c r="F6" s="788"/>
      <c r="G6" s="788"/>
      <c r="H6" s="788"/>
      <c r="I6" s="791"/>
      <c r="J6" s="794" t="str">
        <f t="shared" ca="1" si="1"/>
        <v>その他</v>
      </c>
      <c r="K6" s="795" t="str">
        <f t="shared" ca="1" si="2"/>
        <v>訪問用　記念品</v>
      </c>
      <c r="L6" s="796"/>
      <c r="M6" s="796"/>
      <c r="N6" s="796"/>
      <c r="O6" s="797"/>
      <c r="P6" s="798">
        <f t="shared" ca="1" si="3"/>
        <v>22000</v>
      </c>
    </row>
    <row r="7" spans="1:22" ht="23.1" customHeight="1">
      <c r="A7" s="779">
        <v>32</v>
      </c>
      <c r="B7" s="782">
        <v>30</v>
      </c>
      <c r="C7" s="786">
        <f t="shared" ca="1" si="0"/>
        <v>45134</v>
      </c>
      <c r="D7" s="788"/>
      <c r="E7" s="788"/>
      <c r="F7" s="788"/>
      <c r="G7" s="788"/>
      <c r="H7" s="788"/>
      <c r="I7" s="791"/>
      <c r="J7" s="794" t="str">
        <f t="shared" ca="1" si="1"/>
        <v>会議・懇談会費</v>
      </c>
      <c r="K7" s="795" t="str">
        <f t="shared" ca="1" si="2"/>
        <v>とやま石川県人会「つるぎクラブ」第10回懇談会会費</v>
      </c>
      <c r="L7" s="796"/>
      <c r="M7" s="796"/>
      <c r="N7" s="796"/>
      <c r="O7" s="797"/>
      <c r="P7" s="798">
        <f t="shared" ca="1" si="3"/>
        <v>10000</v>
      </c>
    </row>
    <row r="8" spans="1:22" ht="23.1" customHeight="1">
      <c r="A8" s="779">
        <v>33</v>
      </c>
      <c r="B8" s="782">
        <v>31</v>
      </c>
      <c r="C8" s="786">
        <f t="shared" ca="1" si="0"/>
        <v>45134</v>
      </c>
      <c r="D8" s="788"/>
      <c r="E8" s="788"/>
      <c r="F8" s="788"/>
      <c r="G8" s="788"/>
      <c r="H8" s="788"/>
      <c r="I8" s="791"/>
      <c r="J8" s="794" t="str">
        <f t="shared" ca="1" si="1"/>
        <v>会議・懇談会費</v>
      </c>
      <c r="K8" s="795" t="str">
        <f t="shared" ca="1" si="2"/>
        <v>富山県副市長会議意見交換会会費</v>
      </c>
      <c r="L8" s="796"/>
      <c r="M8" s="796"/>
      <c r="N8" s="796"/>
      <c r="O8" s="797"/>
      <c r="P8" s="798">
        <f t="shared" ca="1" si="3"/>
        <v>5000</v>
      </c>
    </row>
    <row r="9" spans="1:22" ht="23.1" customHeight="1">
      <c r="A9" s="779">
        <v>34</v>
      </c>
      <c r="B9" s="782">
        <v>32</v>
      </c>
      <c r="C9" s="786">
        <f t="shared" ca="1" si="0"/>
        <v>45135</v>
      </c>
      <c r="D9" s="788"/>
      <c r="E9" s="788"/>
      <c r="F9" s="788"/>
      <c r="G9" s="788"/>
      <c r="H9" s="788"/>
      <c r="I9" s="791"/>
      <c r="J9" s="794" t="str">
        <f t="shared" ca="1" si="1"/>
        <v>会議・懇談会費</v>
      </c>
      <c r="K9" s="795" t="str">
        <f t="shared" ca="1" si="2"/>
        <v>国土交通省との懇談会会費（富山県道路整備促進協会）</v>
      </c>
      <c r="L9" s="796"/>
      <c r="M9" s="796"/>
      <c r="N9" s="796"/>
      <c r="O9" s="797"/>
      <c r="P9" s="798">
        <f t="shared" ca="1" si="3"/>
        <v>5000</v>
      </c>
    </row>
    <row r="10" spans="1:22" ht="23.1" customHeight="1">
      <c r="A10" s="779">
        <v>35</v>
      </c>
      <c r="B10" s="782">
        <v>33</v>
      </c>
      <c r="C10" s="786">
        <f t="shared" ca="1" si="0"/>
        <v>45138</v>
      </c>
      <c r="D10" s="788"/>
      <c r="E10" s="788"/>
      <c r="F10" s="788"/>
      <c r="G10" s="788"/>
      <c r="H10" s="788"/>
      <c r="I10" s="791"/>
      <c r="J10" s="794" t="str">
        <f t="shared" ca="1" si="1"/>
        <v>その他</v>
      </c>
      <c r="K10" s="795" t="str">
        <f t="shared" ca="1" si="2"/>
        <v>中元</v>
      </c>
      <c r="L10" s="796"/>
      <c r="M10" s="796"/>
      <c r="N10" s="796"/>
      <c r="O10" s="797"/>
      <c r="P10" s="798">
        <f t="shared" ca="1" si="3"/>
        <v>93645</v>
      </c>
    </row>
    <row r="11" spans="1:22" ht="23.1" customHeight="1">
      <c r="A11" s="779">
        <v>36</v>
      </c>
      <c r="B11" s="782">
        <v>34</v>
      </c>
      <c r="C11" s="786">
        <f t="shared" ca="1" si="0"/>
        <v>45138</v>
      </c>
      <c r="D11" s="788"/>
      <c r="E11" s="788"/>
      <c r="F11" s="788"/>
      <c r="G11" s="788"/>
      <c r="H11" s="788"/>
      <c r="I11" s="791"/>
      <c r="J11" s="794" t="str">
        <f t="shared" ca="1" si="1"/>
        <v>その他</v>
      </c>
      <c r="K11" s="795" t="str">
        <f t="shared" ca="1" si="2"/>
        <v>中元</v>
      </c>
      <c r="L11" s="796"/>
      <c r="M11" s="796"/>
      <c r="N11" s="796"/>
      <c r="O11" s="797"/>
      <c r="P11" s="798">
        <f t="shared" ca="1" si="3"/>
        <v>71400</v>
      </c>
    </row>
    <row r="12" spans="1:22" ht="23.1" customHeight="1">
      <c r="A12" s="779">
        <v>37</v>
      </c>
      <c r="B12" s="782">
        <v>35</v>
      </c>
      <c r="C12" s="786">
        <f t="shared" ca="1" si="0"/>
        <v>45138</v>
      </c>
      <c r="D12" s="788"/>
      <c r="E12" s="788"/>
      <c r="F12" s="788"/>
      <c r="G12" s="788"/>
      <c r="H12" s="788"/>
      <c r="I12" s="791"/>
      <c r="J12" s="794" t="str">
        <f t="shared" ca="1" si="1"/>
        <v>その他</v>
      </c>
      <c r="K12" s="795" t="str">
        <f t="shared" ca="1" si="2"/>
        <v>中元</v>
      </c>
      <c r="L12" s="796"/>
      <c r="M12" s="796"/>
      <c r="N12" s="796"/>
      <c r="O12" s="797"/>
      <c r="P12" s="798">
        <f t="shared" ca="1" si="3"/>
        <v>121980</v>
      </c>
    </row>
    <row r="13" spans="1:22" ht="23.1" customHeight="1">
      <c r="A13" s="779">
        <v>38</v>
      </c>
      <c r="B13" s="782">
        <v>36</v>
      </c>
      <c r="C13" s="786">
        <f t="shared" ca="1" si="0"/>
        <v>45140</v>
      </c>
      <c r="D13" s="788"/>
      <c r="E13" s="788"/>
      <c r="F13" s="788"/>
      <c r="G13" s="788"/>
      <c r="H13" s="788"/>
      <c r="I13" s="791"/>
      <c r="J13" s="794" t="str">
        <f t="shared" ca="1" si="1"/>
        <v>慶弔・見舞費</v>
      </c>
      <c r="K13" s="795" t="str">
        <f t="shared" ca="1" si="2"/>
        <v>第35回富山県反核・平和の火リレー激励金</v>
      </c>
      <c r="L13" s="796"/>
      <c r="M13" s="796"/>
      <c r="N13" s="796"/>
      <c r="O13" s="797"/>
      <c r="P13" s="798">
        <f t="shared" ca="1" si="3"/>
        <v>5000</v>
      </c>
    </row>
    <row r="14" spans="1:22" ht="23.1" customHeight="1">
      <c r="A14" s="779">
        <v>39</v>
      </c>
      <c r="B14" s="782">
        <v>37</v>
      </c>
      <c r="C14" s="786">
        <f t="shared" ca="1" si="0"/>
        <v>45143</v>
      </c>
      <c r="D14" s="788"/>
      <c r="E14" s="788"/>
      <c r="F14" s="788"/>
      <c r="G14" s="788"/>
      <c r="H14" s="788"/>
      <c r="I14" s="791"/>
      <c r="J14" s="794" t="str">
        <f t="shared" ca="1" si="1"/>
        <v>慶弔・見舞費</v>
      </c>
      <c r="K14" s="795" t="str">
        <f t="shared" ca="1" si="2"/>
        <v>七美地区戦没者招魂祭供物料</v>
      </c>
      <c r="L14" s="796"/>
      <c r="M14" s="796"/>
      <c r="N14" s="796"/>
      <c r="O14" s="797"/>
      <c r="P14" s="798">
        <f t="shared" ca="1" si="3"/>
        <v>3000</v>
      </c>
    </row>
    <row r="15" spans="1:22" ht="23.1" customHeight="1">
      <c r="A15" s="779">
        <v>40</v>
      </c>
      <c r="B15" s="782">
        <v>38</v>
      </c>
      <c r="C15" s="786">
        <f t="shared" ca="1" si="0"/>
        <v>45147</v>
      </c>
      <c r="D15" s="788"/>
      <c r="E15" s="788"/>
      <c r="F15" s="788"/>
      <c r="G15" s="788"/>
      <c r="H15" s="788"/>
      <c r="I15" s="791"/>
      <c r="J15" s="794" t="str">
        <f t="shared" ca="1" si="1"/>
        <v>慶弔・見舞費</v>
      </c>
      <c r="K15" s="795" t="str">
        <f t="shared" ca="1" si="2"/>
        <v>二口地区招魂祭供物料</v>
      </c>
      <c r="L15" s="796"/>
      <c r="M15" s="796"/>
      <c r="N15" s="796"/>
      <c r="O15" s="797"/>
      <c r="P15" s="798">
        <f t="shared" ca="1" si="3"/>
        <v>3000</v>
      </c>
    </row>
    <row r="16" spans="1:22" ht="23.1" customHeight="1">
      <c r="A16" s="779">
        <v>41</v>
      </c>
      <c r="B16" s="782">
        <v>39</v>
      </c>
      <c r="C16" s="786">
        <f t="shared" ca="1" si="0"/>
        <v>45150</v>
      </c>
      <c r="D16" s="788"/>
      <c r="E16" s="788"/>
      <c r="F16" s="788"/>
      <c r="G16" s="788"/>
      <c r="H16" s="788"/>
      <c r="I16" s="791"/>
      <c r="J16" s="794" t="str">
        <f t="shared" ca="1" si="1"/>
        <v>その他</v>
      </c>
      <c r="K16" s="795" t="str">
        <f t="shared" ca="1" si="2"/>
        <v>中元</v>
      </c>
      <c r="L16" s="796"/>
      <c r="M16" s="796"/>
      <c r="N16" s="796"/>
      <c r="O16" s="797"/>
      <c r="P16" s="798">
        <f t="shared" ca="1" si="3"/>
        <v>6623</v>
      </c>
    </row>
    <row r="17" spans="1:16" ht="23.1" customHeight="1">
      <c r="A17" s="779">
        <v>42</v>
      </c>
      <c r="B17" s="782">
        <v>40</v>
      </c>
      <c r="C17" s="786">
        <f t="shared" ca="1" si="0"/>
        <v>45154</v>
      </c>
      <c r="D17" s="788"/>
      <c r="E17" s="788"/>
      <c r="F17" s="788"/>
      <c r="G17" s="788"/>
      <c r="H17" s="788"/>
      <c r="I17" s="791"/>
      <c r="J17" s="794" t="str">
        <f t="shared" ca="1" si="1"/>
        <v>慶弔・見舞費</v>
      </c>
      <c r="K17" s="795" t="str">
        <f t="shared" ca="1" si="2"/>
        <v>浅井地区戦没者招魂祭供物料</v>
      </c>
      <c r="L17" s="796"/>
      <c r="M17" s="796"/>
      <c r="N17" s="796"/>
      <c r="O17" s="797"/>
      <c r="P17" s="798">
        <f t="shared" ca="1" si="3"/>
        <v>3000</v>
      </c>
    </row>
    <row r="18" spans="1:16" ht="23.1" customHeight="1">
      <c r="A18" s="779">
        <v>43</v>
      </c>
      <c r="B18" s="782">
        <v>41</v>
      </c>
      <c r="C18" s="786">
        <f t="shared" ca="1" si="0"/>
        <v>45158</v>
      </c>
      <c r="D18" s="788"/>
      <c r="E18" s="788"/>
      <c r="F18" s="788"/>
      <c r="G18" s="788"/>
      <c r="H18" s="788"/>
      <c r="I18" s="791"/>
      <c r="J18" s="794" t="str">
        <f t="shared" ca="1" si="1"/>
        <v>慶弔・見舞費</v>
      </c>
      <c r="K18" s="795" t="str">
        <f t="shared" ca="1" si="2"/>
        <v>教育委員実母ご逝去香典</v>
      </c>
      <c r="L18" s="796"/>
      <c r="M18" s="796"/>
      <c r="N18" s="796"/>
      <c r="O18" s="797"/>
      <c r="P18" s="798">
        <f t="shared" ca="1" si="3"/>
        <v>10000</v>
      </c>
    </row>
    <row r="19" spans="1:16" ht="23.1" customHeight="1">
      <c r="A19" s="779">
        <v>44</v>
      </c>
      <c r="B19" s="782">
        <v>42</v>
      </c>
      <c r="C19" s="786">
        <f t="shared" ca="1" si="0"/>
        <v>45158</v>
      </c>
      <c r="D19" s="788"/>
      <c r="E19" s="788"/>
      <c r="F19" s="788"/>
      <c r="G19" s="788"/>
      <c r="H19" s="788"/>
      <c r="I19" s="791"/>
      <c r="J19" s="794" t="str">
        <f t="shared" ca="1" si="1"/>
        <v>慶弔・見舞費</v>
      </c>
      <c r="K19" s="795" t="str">
        <f t="shared" ca="1" si="2"/>
        <v>禅楽竣工式祝花</v>
      </c>
      <c r="L19" s="796"/>
      <c r="M19" s="796"/>
      <c r="N19" s="796"/>
      <c r="O19" s="797"/>
      <c r="P19" s="798">
        <f t="shared" ca="1" si="3"/>
        <v>11000</v>
      </c>
    </row>
    <row r="20" spans="1:16" ht="23.1" customHeight="1">
      <c r="A20" s="779">
        <v>45</v>
      </c>
      <c r="B20" s="782">
        <v>43</v>
      </c>
      <c r="C20" s="786">
        <f t="shared" ca="1" si="0"/>
        <v>45162</v>
      </c>
      <c r="D20" s="788"/>
      <c r="E20" s="788"/>
      <c r="F20" s="788"/>
      <c r="G20" s="788"/>
      <c r="H20" s="788"/>
      <c r="I20" s="791"/>
      <c r="J20" s="794" t="str">
        <f t="shared" ca="1" si="1"/>
        <v>会議・懇談会費</v>
      </c>
      <c r="K20" s="795" t="str">
        <f t="shared" ca="1" si="2"/>
        <v>富山県市長会議負担金</v>
      </c>
      <c r="L20" s="796"/>
      <c r="M20" s="796"/>
      <c r="N20" s="796"/>
      <c r="O20" s="797"/>
      <c r="P20" s="798">
        <f t="shared" ca="1" si="3"/>
        <v>5000</v>
      </c>
    </row>
    <row r="21" spans="1:16" ht="23.1" customHeight="1">
      <c r="A21" s="779">
        <v>46</v>
      </c>
      <c r="B21" s="782">
        <v>44</v>
      </c>
      <c r="C21" s="786">
        <f t="shared" ca="1" si="0"/>
        <v>45165</v>
      </c>
      <c r="D21" s="788"/>
      <c r="E21" s="788"/>
      <c r="F21" s="788"/>
      <c r="G21" s="788"/>
      <c r="H21" s="788"/>
      <c r="I21" s="791"/>
      <c r="J21" s="794" t="str">
        <f t="shared" ca="1" si="1"/>
        <v>慶弔・見舞費</v>
      </c>
      <c r="K21" s="795" t="str">
        <f t="shared" ca="1" si="2"/>
        <v>作道校下忠魂碑奉賛会令和5年度招魂祭供物料</v>
      </c>
      <c r="L21" s="796"/>
      <c r="M21" s="796"/>
      <c r="N21" s="796"/>
      <c r="O21" s="797"/>
      <c r="P21" s="798">
        <f t="shared" ca="1" si="3"/>
        <v>3000</v>
      </c>
    </row>
    <row r="22" spans="1:16" ht="23.1" customHeight="1">
      <c r="A22" s="779">
        <v>47</v>
      </c>
      <c r="B22" s="782">
        <v>45</v>
      </c>
      <c r="C22" s="786">
        <f t="shared" ca="1" si="0"/>
        <v>45169</v>
      </c>
      <c r="D22" s="788"/>
      <c r="E22" s="788"/>
      <c r="F22" s="788"/>
      <c r="G22" s="788"/>
      <c r="H22" s="788"/>
      <c r="I22" s="791"/>
      <c r="J22" s="794" t="str">
        <f t="shared" ca="1" si="1"/>
        <v>会議・懇談会費</v>
      </c>
      <c r="K22" s="805" t="str">
        <f t="shared" ca="1" si="2"/>
        <v>令和5年度第2回「ワンチームとやま」連携推進本部会議懇談会会費</v>
      </c>
      <c r="L22" s="807"/>
      <c r="M22" s="807"/>
      <c r="N22" s="807"/>
      <c r="O22" s="809"/>
      <c r="P22" s="798">
        <f t="shared" ca="1" si="3"/>
        <v>10000</v>
      </c>
    </row>
    <row r="23" spans="1:16" ht="23.1" customHeight="1">
      <c r="A23" s="779">
        <v>48</v>
      </c>
      <c r="B23" s="782">
        <v>46</v>
      </c>
      <c r="C23" s="786">
        <f t="shared" ca="1" si="0"/>
        <v>45170</v>
      </c>
      <c r="D23" s="788"/>
      <c r="E23" s="788"/>
      <c r="F23" s="788"/>
      <c r="G23" s="788"/>
      <c r="H23" s="788"/>
      <c r="I23" s="791"/>
      <c r="J23" s="794" t="str">
        <f t="shared" ca="1" si="1"/>
        <v>会議・懇談会費</v>
      </c>
      <c r="K23" s="795" t="str">
        <f t="shared" ca="1" si="2"/>
        <v>ミュージックステージのり～”のり”と”ミュージックステージのり”のバースデー・オープニング・パーティー会費</v>
      </c>
      <c r="L23" s="796"/>
      <c r="M23" s="796"/>
      <c r="N23" s="796"/>
      <c r="O23" s="797"/>
      <c r="P23" s="798">
        <f t="shared" ca="1" si="3"/>
        <v>10000</v>
      </c>
    </row>
    <row r="24" spans="1:16" ht="23.1" customHeight="1">
      <c r="A24" s="779">
        <v>49</v>
      </c>
      <c r="B24" s="782">
        <v>47</v>
      </c>
      <c r="C24" s="786">
        <f t="shared" ca="1" si="0"/>
        <v>45170</v>
      </c>
      <c r="D24" s="788"/>
      <c r="E24" s="788"/>
      <c r="F24" s="788"/>
      <c r="G24" s="788"/>
      <c r="H24" s="788"/>
      <c r="I24" s="791"/>
      <c r="J24" s="794" t="str">
        <f t="shared" ca="1" si="1"/>
        <v>慶弔・見舞費</v>
      </c>
      <c r="K24" s="795" t="str">
        <f t="shared" ca="1" si="2"/>
        <v>ミュージックステージのり～”のり”と”ミュージックステージのり”のバースデー・オープニング・パーティ祝花</v>
      </c>
      <c r="L24" s="796"/>
      <c r="M24" s="796"/>
      <c r="N24" s="796"/>
      <c r="O24" s="797"/>
      <c r="P24" s="798">
        <f t="shared" ca="1" si="3"/>
        <v>11000</v>
      </c>
    </row>
    <row r="25" spans="1:16" ht="23.1" customHeight="1">
      <c r="A25" s="779">
        <v>50</v>
      </c>
      <c r="B25" s="782">
        <v>48</v>
      </c>
      <c r="C25" s="786">
        <f t="shared" ca="1" si="0"/>
        <v>45173</v>
      </c>
      <c r="D25" s="788"/>
      <c r="E25" s="788"/>
      <c r="F25" s="788"/>
      <c r="G25" s="788"/>
      <c r="H25" s="788"/>
      <c r="I25" s="791"/>
      <c r="J25" s="794" t="str">
        <f t="shared" ca="1" si="1"/>
        <v>会議・懇談会費</v>
      </c>
      <c r="K25" s="795" t="str">
        <f t="shared" ca="1" si="2"/>
        <v>呉西6市市長意見交換会会費</v>
      </c>
      <c r="L25" s="796"/>
      <c r="M25" s="796"/>
      <c r="N25" s="796"/>
      <c r="O25" s="797"/>
      <c r="P25" s="798">
        <f t="shared" ca="1" si="3"/>
        <v>20000</v>
      </c>
    </row>
    <row r="26" spans="1:16" ht="23.1" customHeight="1">
      <c r="A26" s="779">
        <v>51</v>
      </c>
      <c r="B26" s="782">
        <v>49</v>
      </c>
      <c r="C26" s="786">
        <f t="shared" ca="1" si="0"/>
        <v>45185</v>
      </c>
      <c r="D26" s="788"/>
      <c r="E26" s="788"/>
      <c r="F26" s="788"/>
      <c r="G26" s="788"/>
      <c r="H26" s="788"/>
      <c r="I26" s="791"/>
      <c r="J26" s="794" t="str">
        <f t="shared" ca="1" si="1"/>
        <v>会議・懇談会費</v>
      </c>
      <c r="K26" s="806" t="str">
        <f t="shared" ca="1" si="2"/>
        <v>第14回富山県山（車）・鉾・屋台・行燈祭交流会議情報交換会会費</v>
      </c>
      <c r="L26" s="808"/>
      <c r="M26" s="808"/>
      <c r="N26" s="808"/>
      <c r="O26" s="810"/>
      <c r="P26" s="798">
        <f t="shared" ca="1" si="3"/>
        <v>10000</v>
      </c>
    </row>
    <row r="27" spans="1:16" ht="23.1" customHeight="1">
      <c r="A27" s="779">
        <v>52</v>
      </c>
      <c r="B27" s="782">
        <v>50</v>
      </c>
      <c r="C27" s="786">
        <f t="shared" ca="1" si="0"/>
        <v>45185</v>
      </c>
      <c r="D27" s="788"/>
      <c r="E27" s="788"/>
      <c r="F27" s="788"/>
      <c r="G27" s="788"/>
      <c r="H27" s="788"/>
      <c r="I27" s="791"/>
      <c r="J27" s="794" t="str">
        <f t="shared" ca="1" si="1"/>
        <v>慶弔・見舞費</v>
      </c>
      <c r="K27" s="795" t="str">
        <f t="shared" ca="1" si="2"/>
        <v>国土交通副大臣就任祝花</v>
      </c>
      <c r="L27" s="796"/>
      <c r="M27" s="796"/>
      <c r="N27" s="796"/>
      <c r="O27" s="797"/>
      <c r="P27" s="798">
        <f t="shared" ca="1" si="3"/>
        <v>28050</v>
      </c>
    </row>
    <row r="28" spans="1:16" ht="23.1" customHeight="1">
      <c r="A28" s="779">
        <v>53</v>
      </c>
      <c r="B28" s="782">
        <v>51</v>
      </c>
      <c r="C28" s="786">
        <f t="shared" ca="1" si="0"/>
        <v>45186</v>
      </c>
      <c r="D28" s="788"/>
      <c r="E28" s="788"/>
      <c r="F28" s="788"/>
      <c r="G28" s="788"/>
      <c r="H28" s="788"/>
      <c r="I28" s="791"/>
      <c r="J28" s="794" t="str">
        <f t="shared" ca="1" si="1"/>
        <v>会議・懇談会費</v>
      </c>
      <c r="K28" s="795" t="str">
        <f t="shared" ca="1" si="2"/>
        <v>全国都道府県議会議長会会長就任祝賀会会費</v>
      </c>
      <c r="L28" s="796"/>
      <c r="M28" s="796"/>
      <c r="N28" s="796"/>
      <c r="O28" s="797"/>
      <c r="P28" s="798">
        <f t="shared" ca="1" si="3"/>
        <v>15000</v>
      </c>
    </row>
    <row r="29" spans="1:16" ht="23.1" customHeight="1">
      <c r="A29" s="779">
        <v>54</v>
      </c>
      <c r="B29" s="782">
        <v>52</v>
      </c>
      <c r="C29" s="786">
        <f t="shared" ca="1" si="0"/>
        <v>45188</v>
      </c>
      <c r="D29" s="788"/>
      <c r="E29" s="788"/>
      <c r="F29" s="788"/>
      <c r="G29" s="788"/>
      <c r="H29" s="788"/>
      <c r="I29" s="791"/>
      <c r="J29" s="794" t="str">
        <f t="shared" ca="1" si="1"/>
        <v>会議・懇談会費</v>
      </c>
      <c r="K29" s="795" t="str">
        <f t="shared" ca="1" si="2"/>
        <v>いしかわ富山県人会「つるぎクラブ」第９回懇談会会費</v>
      </c>
      <c r="L29" s="796"/>
      <c r="M29" s="796"/>
      <c r="N29" s="796"/>
      <c r="O29" s="797"/>
      <c r="P29" s="798">
        <f t="shared" ca="1" si="3"/>
        <v>10000</v>
      </c>
    </row>
    <row r="30" spans="1:16" ht="23.1" customHeight="1">
      <c r="A30" s="779">
        <v>55</v>
      </c>
      <c r="B30" s="782">
        <v>53</v>
      </c>
      <c r="C30" s="786">
        <f t="shared" ca="1" si="0"/>
        <v>45190</v>
      </c>
      <c r="D30" s="788"/>
      <c r="E30" s="788"/>
      <c r="F30" s="788"/>
      <c r="G30" s="788"/>
      <c r="H30" s="788"/>
      <c r="I30" s="791"/>
      <c r="J30" s="794" t="str">
        <f t="shared" ca="1" si="1"/>
        <v>慶弔・見舞費</v>
      </c>
      <c r="K30" s="795" t="str">
        <f t="shared" ca="1" si="2"/>
        <v>叙勲受章お祝いの会祝花</v>
      </c>
      <c r="L30" s="796"/>
      <c r="M30" s="796"/>
      <c r="N30" s="796"/>
      <c r="O30" s="797"/>
      <c r="P30" s="798">
        <f t="shared" ca="1" si="3"/>
        <v>13200</v>
      </c>
    </row>
    <row r="31" spans="1:16" ht="23.1" customHeight="1">
      <c r="A31" s="779">
        <v>56</v>
      </c>
      <c r="B31" s="782">
        <v>54</v>
      </c>
      <c r="C31" s="786">
        <f t="shared" ca="1" si="0"/>
        <v>45192</v>
      </c>
      <c r="D31" s="788"/>
      <c r="E31" s="788"/>
      <c r="F31" s="788"/>
      <c r="G31" s="788"/>
      <c r="H31" s="788"/>
      <c r="I31" s="791"/>
      <c r="J31" s="794" t="str">
        <f t="shared" ca="1" si="1"/>
        <v>会議・懇談会費</v>
      </c>
      <c r="K31" s="795" t="str">
        <f t="shared" ca="1" si="2"/>
        <v>株式会社中村燃料商店創業120周年記念祝賀会会費</v>
      </c>
      <c r="L31" s="796"/>
      <c r="M31" s="796"/>
      <c r="N31" s="796"/>
      <c r="O31" s="797"/>
      <c r="P31" s="798">
        <f t="shared" ca="1" si="3"/>
        <v>15000</v>
      </c>
    </row>
    <row r="32" spans="1:16" ht="23.1" customHeight="1">
      <c r="A32" s="779">
        <v>57</v>
      </c>
      <c r="B32" s="782">
        <v>55</v>
      </c>
      <c r="C32" s="786">
        <f t="shared" ca="1" si="0"/>
        <v>45192</v>
      </c>
      <c r="D32" s="788"/>
      <c r="E32" s="788"/>
      <c r="F32" s="788"/>
      <c r="G32" s="788"/>
      <c r="H32" s="788"/>
      <c r="I32" s="791"/>
      <c r="J32" s="794" t="str">
        <f t="shared" ca="1" si="1"/>
        <v>慶弔・見舞費</v>
      </c>
      <c r="K32" s="795" t="str">
        <f t="shared" ca="1" si="2"/>
        <v>海老江曳山まつり　祝金（＠5,000円×3基）</v>
      </c>
      <c r="L32" s="796"/>
      <c r="M32" s="796"/>
      <c r="N32" s="796"/>
      <c r="O32" s="797"/>
      <c r="P32" s="798">
        <f t="shared" ca="1" si="3"/>
        <v>15000</v>
      </c>
    </row>
    <row r="33" spans="1:16" ht="23.1" customHeight="1">
      <c r="A33" s="779">
        <v>58</v>
      </c>
      <c r="B33" s="782">
        <v>56</v>
      </c>
      <c r="C33" s="786">
        <f t="shared" ca="1" si="0"/>
        <v>45192</v>
      </c>
      <c r="D33" s="788"/>
      <c r="E33" s="788"/>
      <c r="F33" s="788"/>
      <c r="G33" s="788"/>
      <c r="H33" s="788"/>
      <c r="I33" s="791"/>
      <c r="J33" s="794" t="str">
        <f t="shared" ca="1" si="1"/>
        <v>慶弔・見舞費</v>
      </c>
      <c r="K33" s="805" t="str">
        <f t="shared" ca="1" si="2"/>
        <v>日本商工会議所青年部第43回北陸信越ブロック大会射水大会祝花</v>
      </c>
      <c r="L33" s="807"/>
      <c r="M33" s="807"/>
      <c r="N33" s="807"/>
      <c r="O33" s="809"/>
      <c r="P33" s="798">
        <f t="shared" ca="1" si="3"/>
        <v>11000</v>
      </c>
    </row>
    <row r="34" spans="1:16" ht="23.1" customHeight="1">
      <c r="A34" s="779">
        <v>59</v>
      </c>
      <c r="B34" s="782">
        <v>57</v>
      </c>
      <c r="C34" s="786">
        <f t="shared" ca="1" si="0"/>
        <v>45192</v>
      </c>
      <c r="D34" s="788"/>
      <c r="E34" s="788"/>
      <c r="F34" s="788"/>
      <c r="G34" s="788"/>
      <c r="H34" s="788"/>
      <c r="I34" s="791"/>
      <c r="J34" s="794" t="str">
        <f t="shared" ca="1" si="1"/>
        <v>慶弔・見舞費</v>
      </c>
      <c r="K34" s="795" t="str">
        <f t="shared" ca="1" si="2"/>
        <v>株式会社中村燃料商店創業120周年記念祝賀会祝花</v>
      </c>
      <c r="L34" s="796"/>
      <c r="M34" s="796"/>
      <c r="N34" s="796"/>
      <c r="O34" s="797"/>
      <c r="P34" s="798">
        <f t="shared" ca="1" si="3"/>
        <v>33000</v>
      </c>
    </row>
    <row r="35" spans="1:16" ht="23.1" customHeight="1">
      <c r="A35" s="779">
        <v>60</v>
      </c>
      <c r="B35" s="782">
        <v>58</v>
      </c>
      <c r="C35" s="786">
        <f t="shared" ca="1" si="0"/>
        <v>45193</v>
      </c>
      <c r="D35" s="788"/>
      <c r="E35" s="788"/>
      <c r="F35" s="788"/>
      <c r="G35" s="788"/>
      <c r="H35" s="788"/>
      <c r="I35" s="791"/>
      <c r="J35" s="794" t="str">
        <f t="shared" ca="1" si="1"/>
        <v>会議・懇談会費</v>
      </c>
      <c r="K35" s="795" t="str">
        <f t="shared" ca="1" si="2"/>
        <v>特定非営利活動法人子どもの権利支援センターぱれっと設立20周年記念パーティー会費</v>
      </c>
      <c r="L35" s="796"/>
      <c r="M35" s="796"/>
      <c r="N35" s="796"/>
      <c r="O35" s="797"/>
      <c r="P35" s="798">
        <f t="shared" ca="1" si="3"/>
        <v>10000</v>
      </c>
    </row>
    <row r="36" spans="1:16" ht="23.1" customHeight="1">
      <c r="A36" s="779">
        <v>61</v>
      </c>
      <c r="B36" s="782">
        <v>59</v>
      </c>
      <c r="C36" s="786">
        <f t="shared" ca="1" si="0"/>
        <v>45193</v>
      </c>
      <c r="D36" s="788"/>
      <c r="E36" s="788"/>
      <c r="F36" s="788"/>
      <c r="G36" s="788"/>
      <c r="H36" s="788"/>
      <c r="I36" s="791"/>
      <c r="J36" s="794" t="str">
        <f t="shared" ca="1" si="1"/>
        <v>慶弔・見舞費</v>
      </c>
      <c r="K36" s="795" t="str">
        <f t="shared" ca="1" si="2"/>
        <v>特定非営利活動法人子どもの権利支援センターぱれっと設立20周年祝花</v>
      </c>
      <c r="L36" s="796"/>
      <c r="M36" s="796"/>
      <c r="N36" s="796"/>
      <c r="O36" s="797"/>
      <c r="P36" s="798">
        <f t="shared" ca="1" si="3"/>
        <v>13200</v>
      </c>
    </row>
    <row r="37" spans="1:16" ht="23.1" customHeight="1">
      <c r="A37" s="779">
        <v>62</v>
      </c>
      <c r="B37" s="782">
        <v>60</v>
      </c>
      <c r="C37" s="786">
        <f t="shared" ca="1" si="0"/>
        <v>45193</v>
      </c>
      <c r="D37" s="788"/>
      <c r="E37" s="788"/>
      <c r="F37" s="788"/>
      <c r="G37" s="788"/>
      <c r="H37" s="788"/>
      <c r="I37" s="791"/>
      <c r="J37" s="794" t="str">
        <f t="shared" ca="1" si="1"/>
        <v>慶弔・見舞費</v>
      </c>
      <c r="K37" s="795" t="str">
        <f t="shared" ca="1" si="2"/>
        <v>叙勲受章を祝う会祝花</v>
      </c>
      <c r="L37" s="796"/>
      <c r="M37" s="796"/>
      <c r="N37" s="796"/>
      <c r="O37" s="797"/>
      <c r="P37" s="798">
        <f t="shared" ca="1" si="3"/>
        <v>16500</v>
      </c>
    </row>
    <row r="38" spans="1:16" ht="23.1" customHeight="1">
      <c r="A38" s="779">
        <v>63</v>
      </c>
      <c r="B38" s="782">
        <v>61</v>
      </c>
      <c r="C38" s="786">
        <f t="shared" ca="1" si="0"/>
        <v>45196</v>
      </c>
      <c r="D38" s="788"/>
      <c r="E38" s="788"/>
      <c r="F38" s="788"/>
      <c r="G38" s="788"/>
      <c r="H38" s="788"/>
      <c r="I38" s="791"/>
      <c r="J38" s="794" t="str">
        <f t="shared" ca="1" si="1"/>
        <v>会議・懇談会費</v>
      </c>
      <c r="K38" s="795" t="str">
        <f t="shared" ca="1" si="2"/>
        <v>射水商工会議所懇談会会費</v>
      </c>
      <c r="L38" s="796"/>
      <c r="M38" s="796"/>
      <c r="N38" s="796"/>
      <c r="O38" s="797"/>
      <c r="P38" s="798">
        <f t="shared" ca="1" si="3"/>
        <v>20000</v>
      </c>
    </row>
    <row r="39" spans="1:16" ht="23.1" customHeight="1">
      <c r="A39" s="779"/>
      <c r="B39" s="803" t="s">
        <v>28</v>
      </c>
      <c r="C39" s="804"/>
      <c r="D39" s="804"/>
      <c r="E39" s="804"/>
      <c r="F39" s="804"/>
      <c r="G39" s="804"/>
      <c r="H39" s="804"/>
      <c r="I39" s="804"/>
      <c r="J39" s="804"/>
      <c r="K39" s="804"/>
      <c r="L39" s="804"/>
      <c r="M39" s="804"/>
      <c r="N39" s="804"/>
      <c r="O39" s="811"/>
      <c r="P39" s="799">
        <f ca="1">SUM(P3:P38)</f>
        <v>686748</v>
      </c>
    </row>
    <row r="40" spans="1:16" ht="23.1" customHeight="1">
      <c r="A40" s="781"/>
      <c r="B40" s="781"/>
      <c r="C40" s="781"/>
      <c r="D40" s="781"/>
      <c r="E40" s="781"/>
      <c r="F40" s="781"/>
      <c r="G40" s="781"/>
      <c r="H40" s="781"/>
      <c r="I40" s="781"/>
      <c r="J40" s="781"/>
      <c r="K40" s="781"/>
      <c r="L40" s="781"/>
      <c r="M40" s="781"/>
      <c r="N40" s="781"/>
      <c r="O40" s="781"/>
      <c r="P40" s="800"/>
    </row>
    <row r="41" spans="1:16" ht="20.100000000000001" customHeight="1"/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spans="3:22" ht="20.100000000000001" customHeight="1"/>
    <row r="50" spans="3:22" ht="20.100000000000001" customHeight="1"/>
    <row r="51" spans="3:22" ht="20.100000000000001" customHeight="1"/>
    <row r="52" spans="3:22" s="773" customFormat="1" ht="20.100000000000001" customHeight="1">
      <c r="C52" s="774"/>
      <c r="D52" s="774"/>
      <c r="E52" s="774"/>
      <c r="F52" s="774"/>
      <c r="G52" s="774"/>
      <c r="H52" s="774"/>
      <c r="I52" s="774"/>
      <c r="J52" s="775"/>
      <c r="K52" s="774"/>
      <c r="L52" s="774"/>
      <c r="M52" s="774"/>
      <c r="N52" s="774"/>
      <c r="O52" s="774"/>
      <c r="P52" s="776"/>
      <c r="Q52" s="774"/>
      <c r="R52" s="774"/>
      <c r="S52" s="774"/>
      <c r="T52" s="774"/>
      <c r="U52" s="774"/>
      <c r="V52" s="774"/>
    </row>
    <row r="53" spans="3:22" s="773" customFormat="1" ht="20.100000000000001" customHeight="1">
      <c r="C53" s="774"/>
      <c r="D53" s="774"/>
      <c r="E53" s="774"/>
      <c r="F53" s="774"/>
      <c r="G53" s="774"/>
      <c r="H53" s="774"/>
      <c r="I53" s="774"/>
      <c r="J53" s="775"/>
      <c r="K53" s="774"/>
      <c r="L53" s="774"/>
      <c r="M53" s="774"/>
      <c r="N53" s="774"/>
      <c r="O53" s="774"/>
      <c r="P53" s="776"/>
      <c r="Q53" s="774"/>
      <c r="R53" s="774"/>
      <c r="S53" s="774"/>
      <c r="T53" s="774"/>
      <c r="U53" s="774"/>
      <c r="V53" s="774"/>
    </row>
    <row r="54" spans="3:22" s="773" customFormat="1" ht="20.100000000000001" customHeight="1">
      <c r="C54" s="774"/>
      <c r="D54" s="774"/>
      <c r="E54" s="774"/>
      <c r="F54" s="774"/>
      <c r="G54" s="774"/>
      <c r="H54" s="774"/>
      <c r="I54" s="774"/>
      <c r="J54" s="775"/>
      <c r="K54" s="774"/>
      <c r="L54" s="774"/>
      <c r="M54" s="774"/>
      <c r="N54" s="774"/>
      <c r="O54" s="774"/>
      <c r="P54" s="776"/>
      <c r="Q54" s="774"/>
      <c r="R54" s="774"/>
      <c r="S54" s="774"/>
      <c r="T54" s="774"/>
      <c r="U54" s="774"/>
      <c r="V54" s="774"/>
    </row>
    <row r="55" spans="3:22" s="773" customFormat="1" ht="20.100000000000001" customHeight="1">
      <c r="C55" s="774"/>
      <c r="D55" s="774"/>
      <c r="E55" s="774"/>
      <c r="F55" s="774"/>
      <c r="G55" s="774"/>
      <c r="H55" s="774"/>
      <c r="I55" s="774"/>
      <c r="J55" s="775"/>
      <c r="K55" s="774"/>
      <c r="L55" s="774"/>
      <c r="M55" s="774"/>
      <c r="N55" s="774"/>
      <c r="O55" s="774"/>
      <c r="P55" s="776"/>
      <c r="Q55" s="774"/>
      <c r="R55" s="774"/>
      <c r="S55" s="774"/>
      <c r="T55" s="774"/>
      <c r="U55" s="774"/>
      <c r="V55" s="774"/>
    </row>
    <row r="56" spans="3:22" s="773" customFormat="1" ht="20.100000000000001" customHeight="1">
      <c r="C56" s="774"/>
      <c r="D56" s="774"/>
      <c r="E56" s="774"/>
      <c r="F56" s="774"/>
      <c r="G56" s="774"/>
      <c r="H56" s="774"/>
      <c r="I56" s="774"/>
      <c r="J56" s="775"/>
      <c r="K56" s="774"/>
      <c r="L56" s="774"/>
      <c r="M56" s="774"/>
      <c r="N56" s="774"/>
      <c r="O56" s="774"/>
      <c r="P56" s="776"/>
      <c r="Q56" s="774"/>
      <c r="R56" s="774"/>
      <c r="S56" s="774"/>
      <c r="T56" s="774"/>
      <c r="U56" s="774"/>
      <c r="V56" s="774"/>
    </row>
    <row r="57" spans="3:22" s="773" customFormat="1" ht="20.100000000000001" customHeight="1">
      <c r="C57" s="774"/>
      <c r="D57" s="774"/>
      <c r="E57" s="774"/>
      <c r="F57" s="774"/>
      <c r="G57" s="774"/>
      <c r="H57" s="774"/>
      <c r="I57" s="774"/>
      <c r="J57" s="775"/>
      <c r="K57" s="774"/>
      <c r="L57" s="774"/>
      <c r="M57" s="774"/>
      <c r="N57" s="774"/>
      <c r="O57" s="774"/>
      <c r="P57" s="776"/>
      <c r="Q57" s="774"/>
      <c r="R57" s="774"/>
      <c r="S57" s="774"/>
      <c r="T57" s="774"/>
      <c r="U57" s="774"/>
      <c r="V57" s="774"/>
    </row>
    <row r="58" spans="3:22" s="773" customFormat="1" ht="20.100000000000001" customHeight="1">
      <c r="C58" s="774"/>
      <c r="D58" s="774"/>
      <c r="E58" s="774"/>
      <c r="F58" s="774"/>
      <c r="G58" s="774"/>
      <c r="H58" s="774"/>
      <c r="I58" s="774"/>
      <c r="J58" s="775"/>
      <c r="K58" s="774"/>
      <c r="L58" s="774"/>
      <c r="M58" s="774"/>
      <c r="N58" s="774"/>
      <c r="O58" s="774"/>
      <c r="P58" s="776"/>
      <c r="Q58" s="774"/>
      <c r="R58" s="774"/>
      <c r="S58" s="774"/>
      <c r="T58" s="774"/>
      <c r="U58" s="774"/>
      <c r="V58" s="774"/>
    </row>
    <row r="59" spans="3:22" s="773" customFormat="1" ht="20.100000000000001" customHeight="1">
      <c r="C59" s="774"/>
      <c r="D59" s="774"/>
      <c r="E59" s="774"/>
      <c r="F59" s="774"/>
      <c r="G59" s="774"/>
      <c r="H59" s="774"/>
      <c r="I59" s="774"/>
      <c r="J59" s="775"/>
      <c r="K59" s="774"/>
      <c r="L59" s="774"/>
      <c r="M59" s="774"/>
      <c r="N59" s="774"/>
      <c r="O59" s="774"/>
      <c r="P59" s="776"/>
      <c r="Q59" s="774"/>
      <c r="R59" s="774"/>
      <c r="S59" s="774"/>
      <c r="T59" s="774"/>
      <c r="U59" s="774"/>
      <c r="V59" s="774"/>
    </row>
    <row r="60" spans="3:22" s="773" customFormat="1" ht="20.100000000000001" customHeight="1">
      <c r="C60" s="774"/>
      <c r="D60" s="774"/>
      <c r="E60" s="774"/>
      <c r="F60" s="774"/>
      <c r="G60" s="774"/>
      <c r="H60" s="774"/>
      <c r="I60" s="774"/>
      <c r="J60" s="775"/>
      <c r="K60" s="774"/>
      <c r="L60" s="774"/>
      <c r="M60" s="774"/>
      <c r="N60" s="774"/>
      <c r="O60" s="774"/>
      <c r="P60" s="776"/>
      <c r="Q60" s="774"/>
      <c r="R60" s="774"/>
      <c r="S60" s="774"/>
      <c r="T60" s="774"/>
      <c r="U60" s="774"/>
      <c r="V60" s="774"/>
    </row>
    <row r="61" spans="3:22" s="773" customFormat="1" ht="20.100000000000001" customHeight="1">
      <c r="C61" s="774"/>
      <c r="D61" s="774"/>
      <c r="E61" s="774"/>
      <c r="F61" s="774"/>
      <c r="G61" s="774"/>
      <c r="H61" s="774"/>
      <c r="I61" s="774"/>
      <c r="J61" s="775"/>
      <c r="K61" s="774"/>
      <c r="L61" s="774"/>
      <c r="M61" s="774"/>
      <c r="N61" s="774"/>
      <c r="O61" s="774"/>
      <c r="P61" s="776"/>
      <c r="Q61" s="774"/>
      <c r="R61" s="774"/>
      <c r="S61" s="774"/>
      <c r="T61" s="774"/>
      <c r="U61" s="774"/>
      <c r="V61" s="774"/>
    </row>
    <row r="62" spans="3:22" s="773" customFormat="1" ht="20.100000000000001" customHeight="1">
      <c r="C62" s="774"/>
      <c r="D62" s="774"/>
      <c r="E62" s="774"/>
      <c r="F62" s="774"/>
      <c r="G62" s="774"/>
      <c r="H62" s="774"/>
      <c r="I62" s="774"/>
      <c r="J62" s="775"/>
      <c r="K62" s="774"/>
      <c r="L62" s="774"/>
      <c r="M62" s="774"/>
      <c r="N62" s="774"/>
      <c r="O62" s="774"/>
      <c r="P62" s="776"/>
      <c r="Q62" s="774"/>
      <c r="R62" s="774"/>
      <c r="S62" s="774"/>
      <c r="T62" s="774"/>
      <c r="U62" s="774"/>
      <c r="V62" s="774"/>
    </row>
    <row r="63" spans="3:22" s="773" customFormat="1" ht="20.100000000000001" customHeight="1">
      <c r="C63" s="774"/>
      <c r="D63" s="774"/>
      <c r="E63" s="774"/>
      <c r="F63" s="774"/>
      <c r="G63" s="774"/>
      <c r="H63" s="774"/>
      <c r="I63" s="774"/>
      <c r="J63" s="775"/>
      <c r="K63" s="774"/>
      <c r="L63" s="774"/>
      <c r="M63" s="774"/>
      <c r="N63" s="774"/>
      <c r="O63" s="774"/>
      <c r="P63" s="776"/>
      <c r="Q63" s="774"/>
      <c r="R63" s="774"/>
      <c r="S63" s="774"/>
      <c r="T63" s="774"/>
      <c r="U63" s="774"/>
      <c r="V63" s="774"/>
    </row>
    <row r="64" spans="3:22" s="773" customFormat="1" ht="20.100000000000001" customHeight="1">
      <c r="C64" s="774"/>
      <c r="D64" s="774"/>
      <c r="E64" s="774"/>
      <c r="F64" s="774"/>
      <c r="G64" s="774"/>
      <c r="H64" s="774"/>
      <c r="I64" s="774"/>
      <c r="J64" s="775"/>
      <c r="K64" s="774"/>
      <c r="L64" s="774"/>
      <c r="M64" s="774"/>
      <c r="N64" s="774"/>
      <c r="O64" s="774"/>
      <c r="P64" s="776"/>
      <c r="Q64" s="774"/>
      <c r="R64" s="774"/>
      <c r="S64" s="774"/>
      <c r="T64" s="774"/>
      <c r="U64" s="774"/>
      <c r="V64" s="774"/>
    </row>
    <row r="65" spans="3:22" s="773" customFormat="1" ht="20.100000000000001" customHeight="1">
      <c r="C65" s="774"/>
      <c r="D65" s="774"/>
      <c r="E65" s="774"/>
      <c r="F65" s="774"/>
      <c r="G65" s="774"/>
      <c r="H65" s="774"/>
      <c r="I65" s="774"/>
      <c r="J65" s="775"/>
      <c r="K65" s="774"/>
      <c r="L65" s="774"/>
      <c r="M65" s="774"/>
      <c r="N65" s="774"/>
      <c r="O65" s="774"/>
      <c r="P65" s="776"/>
      <c r="Q65" s="774"/>
      <c r="R65" s="774"/>
      <c r="S65" s="774"/>
      <c r="T65" s="774"/>
      <c r="U65" s="774"/>
      <c r="V65" s="774"/>
    </row>
    <row r="66" spans="3:22" s="773" customFormat="1" ht="20.100000000000001" customHeight="1">
      <c r="C66" s="774"/>
      <c r="D66" s="774"/>
      <c r="E66" s="774"/>
      <c r="F66" s="774"/>
      <c r="G66" s="774"/>
      <c r="H66" s="774"/>
      <c r="I66" s="774"/>
      <c r="J66" s="775"/>
      <c r="K66" s="774"/>
      <c r="L66" s="774"/>
      <c r="M66" s="774"/>
      <c r="N66" s="774"/>
      <c r="O66" s="774"/>
      <c r="P66" s="776"/>
      <c r="Q66" s="774"/>
      <c r="R66" s="774"/>
      <c r="S66" s="774"/>
      <c r="T66" s="774"/>
      <c r="U66" s="774"/>
      <c r="V66" s="774"/>
    </row>
    <row r="67" spans="3:22" s="773" customFormat="1" ht="20.100000000000001" customHeight="1">
      <c r="C67" s="774"/>
      <c r="D67" s="774"/>
      <c r="E67" s="774"/>
      <c r="F67" s="774"/>
      <c r="G67" s="774"/>
      <c r="H67" s="774"/>
      <c r="I67" s="774"/>
      <c r="J67" s="775"/>
      <c r="K67" s="774"/>
      <c r="L67" s="774"/>
      <c r="M67" s="774"/>
      <c r="N67" s="774"/>
      <c r="O67" s="774"/>
      <c r="P67" s="776"/>
      <c r="Q67" s="774"/>
      <c r="R67" s="774"/>
      <c r="S67" s="774"/>
      <c r="T67" s="774"/>
      <c r="U67" s="774"/>
      <c r="V67" s="774"/>
    </row>
    <row r="68" spans="3:22" s="773" customFormat="1" ht="20.100000000000001" customHeight="1">
      <c r="C68" s="774"/>
      <c r="D68" s="774"/>
      <c r="E68" s="774"/>
      <c r="F68" s="774"/>
      <c r="G68" s="774"/>
      <c r="H68" s="774"/>
      <c r="I68" s="774"/>
      <c r="J68" s="775"/>
      <c r="K68" s="774"/>
      <c r="L68" s="774"/>
      <c r="M68" s="774"/>
      <c r="N68" s="774"/>
      <c r="O68" s="774"/>
      <c r="P68" s="776"/>
      <c r="Q68" s="774"/>
      <c r="R68" s="774"/>
      <c r="S68" s="774"/>
      <c r="T68" s="774"/>
      <c r="U68" s="774"/>
      <c r="V68" s="774"/>
    </row>
    <row r="69" spans="3:22" s="773" customFormat="1" ht="20.100000000000001" customHeight="1">
      <c r="C69" s="774"/>
      <c r="D69" s="774"/>
      <c r="E69" s="774"/>
      <c r="F69" s="774"/>
      <c r="G69" s="774"/>
      <c r="H69" s="774"/>
      <c r="I69" s="774"/>
      <c r="J69" s="775"/>
      <c r="K69" s="774"/>
      <c r="L69" s="774"/>
      <c r="M69" s="774"/>
      <c r="N69" s="774"/>
      <c r="O69" s="774"/>
      <c r="P69" s="776"/>
      <c r="Q69" s="774"/>
      <c r="R69" s="774"/>
      <c r="S69" s="774"/>
      <c r="T69" s="774"/>
      <c r="U69" s="774"/>
      <c r="V69" s="774"/>
    </row>
    <row r="70" spans="3:22" s="773" customFormat="1" ht="20.100000000000001" customHeight="1">
      <c r="C70" s="774"/>
      <c r="D70" s="774"/>
      <c r="E70" s="774"/>
      <c r="F70" s="774"/>
      <c r="G70" s="774"/>
      <c r="H70" s="774"/>
      <c r="I70" s="774"/>
      <c r="J70" s="775"/>
      <c r="K70" s="774"/>
      <c r="L70" s="774"/>
      <c r="M70" s="774"/>
      <c r="N70" s="774"/>
      <c r="O70" s="774"/>
      <c r="P70" s="776"/>
      <c r="Q70" s="774"/>
      <c r="R70" s="774"/>
      <c r="S70" s="774"/>
      <c r="T70" s="774"/>
      <c r="U70" s="774"/>
      <c r="V70" s="774"/>
    </row>
  </sheetData>
  <mergeCells count="76">
    <mergeCell ref="A1:P1"/>
    <mergeCell ref="C2:I2"/>
    <mergeCell ref="K2:O2"/>
    <mergeCell ref="C3:I3"/>
    <mergeCell ref="K3:O3"/>
    <mergeCell ref="C4:I4"/>
    <mergeCell ref="K4:O4"/>
    <mergeCell ref="C5:I5"/>
    <mergeCell ref="K5:O5"/>
    <mergeCell ref="C6:I6"/>
    <mergeCell ref="K6:O6"/>
    <mergeCell ref="C7:I7"/>
    <mergeCell ref="K7:O7"/>
    <mergeCell ref="C8:I8"/>
    <mergeCell ref="K8:O8"/>
    <mergeCell ref="C9:I9"/>
    <mergeCell ref="K9:O9"/>
    <mergeCell ref="C10:I10"/>
    <mergeCell ref="K10:O10"/>
    <mergeCell ref="C11:I11"/>
    <mergeCell ref="K11:O11"/>
    <mergeCell ref="C12:I12"/>
    <mergeCell ref="K12:O12"/>
    <mergeCell ref="C13:I13"/>
    <mergeCell ref="K13:O13"/>
    <mergeCell ref="C14:I14"/>
    <mergeCell ref="K14:O14"/>
    <mergeCell ref="C15:I15"/>
    <mergeCell ref="K15:O15"/>
    <mergeCell ref="C16:I16"/>
    <mergeCell ref="K16:O16"/>
    <mergeCell ref="C17:I17"/>
    <mergeCell ref="K17:O17"/>
    <mergeCell ref="C18:I18"/>
    <mergeCell ref="K18:O18"/>
    <mergeCell ref="C19:I19"/>
    <mergeCell ref="K19:O19"/>
    <mergeCell ref="C20:I20"/>
    <mergeCell ref="K20:O20"/>
    <mergeCell ref="C21:I21"/>
    <mergeCell ref="K21:O21"/>
    <mergeCell ref="C22:I22"/>
    <mergeCell ref="K22:O22"/>
    <mergeCell ref="C23:I23"/>
    <mergeCell ref="K23:O23"/>
    <mergeCell ref="C24:I24"/>
    <mergeCell ref="K24:O24"/>
    <mergeCell ref="C25:I25"/>
    <mergeCell ref="K25:O25"/>
    <mergeCell ref="C26:I26"/>
    <mergeCell ref="K26:O26"/>
    <mergeCell ref="C27:I27"/>
    <mergeCell ref="K27:O27"/>
    <mergeCell ref="C28:I28"/>
    <mergeCell ref="K28:O28"/>
    <mergeCell ref="C29:I29"/>
    <mergeCell ref="K29:O29"/>
    <mergeCell ref="C30:I30"/>
    <mergeCell ref="K30:O30"/>
    <mergeCell ref="C31:I31"/>
    <mergeCell ref="K31:O31"/>
    <mergeCell ref="C32:I32"/>
    <mergeCell ref="K32:O32"/>
    <mergeCell ref="C33:I33"/>
    <mergeCell ref="K33:O33"/>
    <mergeCell ref="C34:I34"/>
    <mergeCell ref="K34:O34"/>
    <mergeCell ref="C35:I35"/>
    <mergeCell ref="K35:O35"/>
    <mergeCell ref="C36:I36"/>
    <mergeCell ref="K36:O36"/>
    <mergeCell ref="C37:I37"/>
    <mergeCell ref="K37:O37"/>
    <mergeCell ref="C38:I38"/>
    <mergeCell ref="K38:O38"/>
    <mergeCell ref="B39:O39"/>
  </mergeCells>
  <phoneticPr fontId="1"/>
  <printOptions horizontalCentered="1"/>
  <pageMargins left="0.70866141732283472" right="0.70866141732283472" top="0.59055118110236227" bottom="0.74803149606299213" header="0.31496062992125984" footer="0.31496062992125984"/>
  <pageSetup paperSize="9" scale="8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79"/>
  <sheetViews>
    <sheetView view="pageBreakPreview" topLeftCell="A37" zoomScaleSheetLayoutView="100" workbookViewId="0">
      <selection activeCell="A10" sqref="A10:AI14"/>
    </sheetView>
  </sheetViews>
  <sheetFormatPr defaultRowHeight="13.2"/>
  <cols>
    <col min="1" max="2" width="3.375" style="773" customWidth="1"/>
    <col min="3" max="9" width="2" style="774" customWidth="1"/>
    <col min="10" max="10" width="10.125" style="775" customWidth="1"/>
    <col min="11" max="11" width="6.75" style="774" customWidth="1"/>
    <col min="12" max="15" width="10.125" style="774" customWidth="1"/>
    <col min="16" max="16" width="10.125" style="776" customWidth="1"/>
    <col min="17" max="16384" width="9" style="774" customWidth="1"/>
  </cols>
  <sheetData>
    <row r="1" spans="1:22" ht="23.1" customHeight="1">
      <c r="A1" s="777" t="s">
        <v>209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22" s="775" customFormat="1" ht="23.1" customHeight="1">
      <c r="A2" s="778" t="s">
        <v>94</v>
      </c>
      <c r="B2" s="778" t="s">
        <v>94</v>
      </c>
      <c r="C2" s="784" t="s">
        <v>195</v>
      </c>
      <c r="D2" s="265"/>
      <c r="E2" s="265"/>
      <c r="F2" s="265"/>
      <c r="G2" s="265"/>
      <c r="H2" s="265"/>
      <c r="I2" s="790"/>
      <c r="J2" s="793" t="s">
        <v>143</v>
      </c>
      <c r="K2" s="784" t="s">
        <v>98</v>
      </c>
      <c r="L2" s="265"/>
      <c r="M2" s="265"/>
      <c r="N2" s="265"/>
      <c r="O2" s="265"/>
      <c r="P2" s="278" t="s">
        <v>145</v>
      </c>
      <c r="Q2" s="775"/>
      <c r="R2" s="775"/>
      <c r="S2" s="775"/>
      <c r="T2" s="775"/>
      <c r="U2" s="775"/>
      <c r="V2" s="775"/>
    </row>
    <row r="3" spans="1:22" ht="23.1" customHeight="1">
      <c r="A3" s="779">
        <v>64</v>
      </c>
      <c r="B3" s="782">
        <v>62</v>
      </c>
      <c r="C3" s="786">
        <f t="shared" ref="C3:C47" ca="1" si="0">IF(A3="","",VLOOKUP(A3,実績,8,0))</f>
        <v>45200</v>
      </c>
      <c r="D3" s="788"/>
      <c r="E3" s="788"/>
      <c r="F3" s="788"/>
      <c r="G3" s="788"/>
      <c r="H3" s="788"/>
      <c r="I3" s="791"/>
      <c r="J3" s="794" t="str">
        <f t="shared" ref="J3:J47" ca="1" si="1">IF(A3="","",VLOOKUP(A3,実績,6,0))</f>
        <v>慶弔・見舞費</v>
      </c>
      <c r="K3" s="795" t="str">
        <f t="shared" ref="K3:K47" ca="1" si="2">IF(A3="","",VLOOKUP(A3,実績,29,0))</f>
        <v>新湊曳山まつり祝金（（曳山13基＋神輿1基）×@5000）</v>
      </c>
      <c r="L3" s="816"/>
      <c r="M3" s="816"/>
      <c r="N3" s="816"/>
      <c r="O3" s="817"/>
      <c r="P3" s="798">
        <f t="shared" ref="P3:P47" ca="1" si="3">IF(A3="","",VLOOKUP(A3,実績,20,0))</f>
        <v>70000</v>
      </c>
      <c r="R3" s="801"/>
      <c r="S3" s="801"/>
      <c r="T3" s="801"/>
      <c r="U3" s="801"/>
      <c r="V3" s="801"/>
    </row>
    <row r="4" spans="1:22" ht="23.1" customHeight="1">
      <c r="A4" s="779">
        <v>65</v>
      </c>
      <c r="B4" s="782">
        <v>63</v>
      </c>
      <c r="C4" s="785">
        <f t="shared" ca="1" si="0"/>
        <v>45200</v>
      </c>
      <c r="D4" s="788"/>
      <c r="E4" s="788"/>
      <c r="F4" s="788"/>
      <c r="G4" s="788"/>
      <c r="H4" s="788"/>
      <c r="I4" s="791"/>
      <c r="J4" s="794" t="str">
        <f t="shared" ca="1" si="1"/>
        <v>その他</v>
      </c>
      <c r="K4" s="815" t="str">
        <f t="shared" ca="1" si="2"/>
        <v>新湊曳山まつり来賓への土産</v>
      </c>
      <c r="L4" s="796"/>
      <c r="M4" s="796"/>
      <c r="N4" s="796"/>
      <c r="O4" s="817"/>
      <c r="P4" s="798">
        <f t="shared" ca="1" si="3"/>
        <v>3030</v>
      </c>
    </row>
    <row r="5" spans="1:22" ht="23.1" customHeight="1">
      <c r="A5" s="779">
        <v>66</v>
      </c>
      <c r="B5" s="782">
        <v>64</v>
      </c>
      <c r="C5" s="785">
        <f t="shared" ca="1" si="0"/>
        <v>45200</v>
      </c>
      <c r="D5" s="788"/>
      <c r="E5" s="788"/>
      <c r="F5" s="788"/>
      <c r="G5" s="788"/>
      <c r="H5" s="788"/>
      <c r="I5" s="791"/>
      <c r="J5" s="794" t="str">
        <f t="shared" ca="1" si="1"/>
        <v>会議・懇談会費</v>
      </c>
      <c r="K5" s="815" t="str">
        <f t="shared" ca="1" si="2"/>
        <v>新湊曳山まつり会食会</v>
      </c>
      <c r="L5" s="796"/>
      <c r="M5" s="796"/>
      <c r="N5" s="796"/>
      <c r="O5" s="817"/>
      <c r="P5" s="798">
        <f t="shared" ca="1" si="3"/>
        <v>187442</v>
      </c>
    </row>
    <row r="6" spans="1:22" ht="23.1" customHeight="1">
      <c r="A6" s="779">
        <v>67</v>
      </c>
      <c r="B6" s="782">
        <v>65</v>
      </c>
      <c r="C6" s="785">
        <f t="shared" ca="1" si="0"/>
        <v>45202</v>
      </c>
      <c r="D6" s="788"/>
      <c r="E6" s="788"/>
      <c r="F6" s="788"/>
      <c r="G6" s="788"/>
      <c r="H6" s="788"/>
      <c r="I6" s="791"/>
      <c r="J6" s="794" t="str">
        <f t="shared" ca="1" si="1"/>
        <v>慶弔・見舞費</v>
      </c>
      <c r="K6" s="815" t="str">
        <f t="shared" ca="1" si="2"/>
        <v>第48回日本ハンドボールリーグ　アランマーレ激励金</v>
      </c>
      <c r="L6" s="796"/>
      <c r="M6" s="796"/>
      <c r="N6" s="796"/>
      <c r="O6" s="817"/>
      <c r="P6" s="798">
        <f t="shared" ca="1" si="3"/>
        <v>10000</v>
      </c>
    </row>
    <row r="7" spans="1:22" ht="23.1" customHeight="1">
      <c r="A7" s="779">
        <v>68</v>
      </c>
      <c r="B7" s="782">
        <v>66</v>
      </c>
      <c r="C7" s="785">
        <f t="shared" ca="1" si="0"/>
        <v>45205</v>
      </c>
      <c r="D7" s="788"/>
      <c r="E7" s="788"/>
      <c r="F7" s="788"/>
      <c r="G7" s="788"/>
      <c r="H7" s="788"/>
      <c r="I7" s="791"/>
      <c r="J7" s="794" t="str">
        <f t="shared" ca="1" si="1"/>
        <v>慶弔・見舞費</v>
      </c>
      <c r="K7" s="815" t="str">
        <f t="shared" ca="1" si="2"/>
        <v>中華民国（台湾）112年国慶日祝賀レセプション祝花</v>
      </c>
      <c r="L7" s="796"/>
      <c r="M7" s="796"/>
      <c r="N7" s="796"/>
      <c r="O7" s="817"/>
      <c r="P7" s="798">
        <f t="shared" ca="1" si="3"/>
        <v>16500</v>
      </c>
    </row>
    <row r="8" spans="1:22" ht="23.1" customHeight="1">
      <c r="A8" s="779">
        <v>69</v>
      </c>
      <c r="B8" s="782">
        <v>67</v>
      </c>
      <c r="C8" s="785">
        <f t="shared" ca="1" si="0"/>
        <v>45207</v>
      </c>
      <c r="D8" s="788"/>
      <c r="E8" s="788"/>
      <c r="F8" s="788"/>
      <c r="G8" s="788"/>
      <c r="H8" s="788"/>
      <c r="I8" s="791"/>
      <c r="J8" s="794" t="str">
        <f t="shared" ca="1" si="1"/>
        <v>慶弔・見舞費</v>
      </c>
      <c r="K8" s="815" t="str">
        <f t="shared" ca="1" si="2"/>
        <v>大門曳山まつり祝金（（曳山4基）×@5000）</v>
      </c>
      <c r="L8" s="796"/>
      <c r="M8" s="796"/>
      <c r="N8" s="796"/>
      <c r="O8" s="817"/>
      <c r="P8" s="798">
        <f t="shared" ca="1" si="3"/>
        <v>20000</v>
      </c>
    </row>
    <row r="9" spans="1:22" ht="23.1" customHeight="1">
      <c r="A9" s="779">
        <v>70</v>
      </c>
      <c r="B9" s="782">
        <v>68</v>
      </c>
      <c r="C9" s="785">
        <f t="shared" ca="1" si="0"/>
        <v>45209</v>
      </c>
      <c r="D9" s="788"/>
      <c r="E9" s="788"/>
      <c r="F9" s="788"/>
      <c r="G9" s="788"/>
      <c r="H9" s="788"/>
      <c r="I9" s="791"/>
      <c r="J9" s="794" t="str">
        <f t="shared" ca="1" si="1"/>
        <v>会議・懇談会費</v>
      </c>
      <c r="K9" s="815" t="str">
        <f t="shared" ca="1" si="2"/>
        <v>いみず野農業協同組合との懇談会会費</v>
      </c>
      <c r="L9" s="796"/>
      <c r="M9" s="796"/>
      <c r="N9" s="796"/>
      <c r="O9" s="817"/>
      <c r="P9" s="798">
        <f t="shared" ca="1" si="3"/>
        <v>5000</v>
      </c>
    </row>
    <row r="10" spans="1:22" ht="23.1" customHeight="1">
      <c r="A10" s="779">
        <v>71</v>
      </c>
      <c r="B10" s="782">
        <v>69</v>
      </c>
      <c r="C10" s="785">
        <f t="shared" ca="1" si="0"/>
        <v>45214</v>
      </c>
      <c r="D10" s="788"/>
      <c r="E10" s="788"/>
      <c r="F10" s="788"/>
      <c r="G10" s="788"/>
      <c r="H10" s="788"/>
      <c r="I10" s="791"/>
      <c r="J10" s="794" t="str">
        <f t="shared" ca="1" si="1"/>
        <v>その他</v>
      </c>
      <c r="K10" s="815" t="str">
        <f t="shared" ca="1" si="2"/>
        <v>東京小杉会総会訪問用土産</v>
      </c>
      <c r="L10" s="796"/>
      <c r="M10" s="796"/>
      <c r="N10" s="796"/>
      <c r="O10" s="817"/>
      <c r="P10" s="798">
        <f t="shared" ca="1" si="3"/>
        <v>31685</v>
      </c>
    </row>
    <row r="11" spans="1:22" ht="23.1" customHeight="1">
      <c r="A11" s="779">
        <v>72</v>
      </c>
      <c r="B11" s="782">
        <v>70</v>
      </c>
      <c r="C11" s="785">
        <f t="shared" ca="1" si="0"/>
        <v>45214</v>
      </c>
      <c r="D11" s="788"/>
      <c r="E11" s="788"/>
      <c r="F11" s="788"/>
      <c r="G11" s="788"/>
      <c r="H11" s="788"/>
      <c r="I11" s="791"/>
      <c r="J11" s="794" t="str">
        <f t="shared" ca="1" si="1"/>
        <v>会議・懇談会費</v>
      </c>
      <c r="K11" s="795" t="str">
        <f t="shared" ca="1" si="2"/>
        <v>東京小杉会総会・懇談会会費</v>
      </c>
      <c r="L11" s="816"/>
      <c r="M11" s="816"/>
      <c r="N11" s="816"/>
      <c r="O11" s="817"/>
      <c r="P11" s="798">
        <f t="shared" ca="1" si="3"/>
        <v>20000</v>
      </c>
    </row>
    <row r="12" spans="1:22" ht="23.1" customHeight="1">
      <c r="A12" s="779">
        <v>73</v>
      </c>
      <c r="B12" s="782">
        <v>71</v>
      </c>
      <c r="C12" s="785">
        <f t="shared" ca="1" si="0"/>
        <v>45217</v>
      </c>
      <c r="D12" s="788"/>
      <c r="E12" s="788"/>
      <c r="F12" s="788"/>
      <c r="G12" s="788"/>
      <c r="H12" s="788"/>
      <c r="I12" s="791"/>
      <c r="J12" s="794" t="str">
        <f t="shared" ca="1" si="1"/>
        <v>会議・懇談会費</v>
      </c>
      <c r="K12" s="795" t="str">
        <f t="shared" ca="1" si="2"/>
        <v>東海富山県人会総会会費</v>
      </c>
      <c r="L12" s="816"/>
      <c r="M12" s="816"/>
      <c r="N12" s="816"/>
      <c r="O12" s="817"/>
      <c r="P12" s="798">
        <f t="shared" ca="1" si="3"/>
        <v>20000</v>
      </c>
    </row>
    <row r="13" spans="1:22" ht="23.1" customHeight="1">
      <c r="A13" s="779">
        <v>74</v>
      </c>
      <c r="B13" s="782">
        <v>72</v>
      </c>
      <c r="C13" s="785">
        <f t="shared" ca="1" si="0"/>
        <v>45221</v>
      </c>
      <c r="D13" s="788"/>
      <c r="E13" s="788"/>
      <c r="F13" s="788"/>
      <c r="G13" s="788"/>
      <c r="H13" s="788"/>
      <c r="I13" s="791"/>
      <c r="J13" s="794" t="str">
        <f t="shared" ca="1" si="1"/>
        <v>会議・懇談会費</v>
      </c>
      <c r="K13" s="795" t="str">
        <f t="shared" ca="1" si="2"/>
        <v>近畿富山県人会創立130周年記念総会・懇談会会費</v>
      </c>
      <c r="L13" s="816"/>
      <c r="M13" s="816"/>
      <c r="N13" s="816"/>
      <c r="O13" s="817"/>
      <c r="P13" s="798">
        <f t="shared" ca="1" si="3"/>
        <v>30000</v>
      </c>
    </row>
    <row r="14" spans="1:22" ht="23.1" customHeight="1">
      <c r="A14" s="779">
        <v>75</v>
      </c>
      <c r="B14" s="782">
        <v>73</v>
      </c>
      <c r="C14" s="785">
        <f t="shared" ca="1" si="0"/>
        <v>45223</v>
      </c>
      <c r="D14" s="788"/>
      <c r="E14" s="788"/>
      <c r="F14" s="788"/>
      <c r="G14" s="788"/>
      <c r="H14" s="788"/>
      <c r="I14" s="791"/>
      <c r="J14" s="794" t="str">
        <f t="shared" ca="1" si="1"/>
        <v>慶弔・見舞費</v>
      </c>
      <c r="K14" s="795" t="str">
        <f t="shared" ca="1" si="2"/>
        <v>富山県遺族会忠霊塔慰霊祭供物料</v>
      </c>
      <c r="L14" s="816"/>
      <c r="M14" s="816"/>
      <c r="N14" s="816"/>
      <c r="O14" s="817"/>
      <c r="P14" s="798">
        <f t="shared" ca="1" si="3"/>
        <v>1000</v>
      </c>
    </row>
    <row r="15" spans="1:22" ht="23.1" customHeight="1">
      <c r="A15" s="779">
        <v>76</v>
      </c>
      <c r="B15" s="782">
        <v>74</v>
      </c>
      <c r="C15" s="785">
        <f t="shared" ca="1" si="0"/>
        <v>45225</v>
      </c>
      <c r="D15" s="788"/>
      <c r="E15" s="788"/>
      <c r="F15" s="788"/>
      <c r="G15" s="788"/>
      <c r="H15" s="788"/>
      <c r="I15" s="791"/>
      <c r="J15" s="794" t="str">
        <f t="shared" ca="1" si="1"/>
        <v>会議・懇談会費</v>
      </c>
      <c r="K15" s="795" t="str">
        <f t="shared" ca="1" si="2"/>
        <v>「イタリアの食」魅力フェア歓迎レセプション会費</v>
      </c>
      <c r="L15" s="816"/>
      <c r="M15" s="816"/>
      <c r="N15" s="816"/>
      <c r="O15" s="817"/>
      <c r="P15" s="798">
        <f t="shared" ca="1" si="3"/>
        <v>10000</v>
      </c>
    </row>
    <row r="16" spans="1:22" ht="23.1" customHeight="1">
      <c r="A16" s="779">
        <v>77</v>
      </c>
      <c r="B16" s="782">
        <v>75</v>
      </c>
      <c r="C16" s="785">
        <f t="shared" ca="1" si="0"/>
        <v>45225</v>
      </c>
      <c r="D16" s="788"/>
      <c r="E16" s="788"/>
      <c r="F16" s="788"/>
      <c r="G16" s="788"/>
      <c r="H16" s="788"/>
      <c r="I16" s="791"/>
      <c r="J16" s="794" t="str">
        <f t="shared" ca="1" si="1"/>
        <v>会議・懇談会費</v>
      </c>
      <c r="K16" s="795" t="str">
        <f t="shared" ca="1" si="2"/>
        <v>「イタリアの食」魅力フェア歓迎レセプション</v>
      </c>
      <c r="L16" s="816"/>
      <c r="M16" s="816"/>
      <c r="N16" s="816"/>
      <c r="O16" s="817"/>
      <c r="P16" s="798">
        <f t="shared" ca="1" si="3"/>
        <v>20000</v>
      </c>
    </row>
    <row r="17" spans="1:16" ht="23.1" customHeight="1">
      <c r="A17" s="779">
        <v>78</v>
      </c>
      <c r="B17" s="782">
        <v>76</v>
      </c>
      <c r="C17" s="785">
        <f t="shared" ca="1" si="0"/>
        <v>45231</v>
      </c>
      <c r="D17" s="788"/>
      <c r="E17" s="788"/>
      <c r="F17" s="788"/>
      <c r="G17" s="788"/>
      <c r="H17" s="788"/>
      <c r="I17" s="791"/>
      <c r="J17" s="794" t="str">
        <f t="shared" ca="1" si="1"/>
        <v>会議・懇談会費</v>
      </c>
      <c r="K17" s="795" t="str">
        <f t="shared" ca="1" si="2"/>
        <v>射水市社会福祉協議会懇談会会費</v>
      </c>
      <c r="L17" s="816"/>
      <c r="M17" s="816"/>
      <c r="N17" s="816"/>
      <c r="O17" s="817"/>
      <c r="P17" s="798">
        <f t="shared" ca="1" si="3"/>
        <v>20000</v>
      </c>
    </row>
    <row r="18" spans="1:16" ht="23.1" customHeight="1">
      <c r="A18" s="779">
        <v>79</v>
      </c>
      <c r="B18" s="782">
        <v>77</v>
      </c>
      <c r="C18" s="785">
        <f t="shared" ca="1" si="0"/>
        <v>45233</v>
      </c>
      <c r="D18" s="788"/>
      <c r="E18" s="788"/>
      <c r="F18" s="788"/>
      <c r="G18" s="788"/>
      <c r="H18" s="788"/>
      <c r="I18" s="791"/>
      <c r="J18" s="794" t="str">
        <f t="shared" ca="1" si="1"/>
        <v>慶弔・見舞費</v>
      </c>
      <c r="K18" s="795" t="str">
        <f t="shared" ca="1" si="2"/>
        <v>叙勲受章祝酒</v>
      </c>
      <c r="L18" s="816"/>
      <c r="M18" s="816"/>
      <c r="N18" s="816"/>
      <c r="O18" s="817"/>
      <c r="P18" s="798">
        <f t="shared" ca="1" si="3"/>
        <v>11616</v>
      </c>
    </row>
    <row r="19" spans="1:16" ht="23.1" customHeight="1">
      <c r="A19" s="779">
        <v>80</v>
      </c>
      <c r="B19" s="782">
        <v>78</v>
      </c>
      <c r="C19" s="785">
        <f t="shared" ca="1" si="0"/>
        <v>45233</v>
      </c>
      <c r="D19" s="788"/>
      <c r="E19" s="788"/>
      <c r="F19" s="788"/>
      <c r="G19" s="788"/>
      <c r="H19" s="788"/>
      <c r="I19" s="791"/>
      <c r="J19" s="794" t="str">
        <f t="shared" ca="1" si="1"/>
        <v>慶弔・見舞費</v>
      </c>
      <c r="K19" s="815" t="str">
        <f t="shared" ca="1" si="2"/>
        <v>叙勲受章祝酒</v>
      </c>
      <c r="L19" s="796"/>
      <c r="M19" s="796"/>
      <c r="N19" s="796"/>
      <c r="O19" s="817"/>
      <c r="P19" s="798">
        <f t="shared" ca="1" si="3"/>
        <v>6380</v>
      </c>
    </row>
    <row r="20" spans="1:16" ht="23.1" customHeight="1">
      <c r="A20" s="779">
        <v>81</v>
      </c>
      <c r="B20" s="782">
        <v>79</v>
      </c>
      <c r="C20" s="785">
        <f t="shared" ca="1" si="0"/>
        <v>45233</v>
      </c>
      <c r="D20" s="788"/>
      <c r="E20" s="788"/>
      <c r="F20" s="788"/>
      <c r="G20" s="788"/>
      <c r="H20" s="788"/>
      <c r="I20" s="791"/>
      <c r="J20" s="794" t="str">
        <f t="shared" ca="1" si="1"/>
        <v>慶弔・見舞費</v>
      </c>
      <c r="K20" s="815" t="str">
        <f t="shared" ca="1" si="2"/>
        <v>叙勲受章祝酒</v>
      </c>
      <c r="L20" s="796"/>
      <c r="M20" s="796"/>
      <c r="N20" s="796"/>
      <c r="O20" s="817"/>
      <c r="P20" s="798">
        <f t="shared" ca="1" si="3"/>
        <v>5676</v>
      </c>
    </row>
    <row r="21" spans="1:16" ht="23.1" customHeight="1">
      <c r="A21" s="779">
        <v>82</v>
      </c>
      <c r="B21" s="782">
        <v>80</v>
      </c>
      <c r="C21" s="785">
        <f t="shared" ca="1" si="0"/>
        <v>45233</v>
      </c>
      <c r="D21" s="788"/>
      <c r="E21" s="788"/>
      <c r="F21" s="788"/>
      <c r="G21" s="788"/>
      <c r="H21" s="788"/>
      <c r="I21" s="791"/>
      <c r="J21" s="794" t="str">
        <f t="shared" ca="1" si="1"/>
        <v>慶弔・見舞費</v>
      </c>
      <c r="K21" s="815" t="str">
        <f t="shared" ca="1" si="2"/>
        <v>叙勲受章祝酒</v>
      </c>
      <c r="L21" s="796"/>
      <c r="M21" s="796"/>
      <c r="N21" s="796"/>
      <c r="O21" s="817"/>
      <c r="P21" s="798">
        <f t="shared" ca="1" si="3"/>
        <v>6000</v>
      </c>
    </row>
    <row r="22" spans="1:16" ht="23.1" customHeight="1">
      <c r="A22" s="779">
        <v>83</v>
      </c>
      <c r="B22" s="782">
        <v>81</v>
      </c>
      <c r="C22" s="785">
        <f t="shared" ca="1" si="0"/>
        <v>45236</v>
      </c>
      <c r="D22" s="788"/>
      <c r="E22" s="788"/>
      <c r="F22" s="788"/>
      <c r="G22" s="788"/>
      <c r="H22" s="788"/>
      <c r="I22" s="791"/>
      <c r="J22" s="794" t="str">
        <f t="shared" ca="1" si="1"/>
        <v>会議・懇談会費</v>
      </c>
      <c r="K22" s="795" t="str">
        <f t="shared" ca="1" si="2"/>
        <v>令和5年度第2回「ワンチームとやま」懇談会会費</v>
      </c>
      <c r="L22" s="816"/>
      <c r="M22" s="816"/>
      <c r="N22" s="816"/>
      <c r="O22" s="817"/>
      <c r="P22" s="798">
        <f t="shared" ca="1" si="3"/>
        <v>10000</v>
      </c>
    </row>
    <row r="23" spans="1:16" ht="23.1" customHeight="1">
      <c r="A23" s="779">
        <v>84</v>
      </c>
      <c r="B23" s="782">
        <v>82</v>
      </c>
      <c r="C23" s="785">
        <f t="shared" ca="1" si="0"/>
        <v>45237</v>
      </c>
      <c r="D23" s="788"/>
      <c r="E23" s="788"/>
      <c r="F23" s="788"/>
      <c r="G23" s="788"/>
      <c r="H23" s="788"/>
      <c r="I23" s="791"/>
      <c r="J23" s="794" t="str">
        <f t="shared" ca="1" si="1"/>
        <v>慶弔・見舞費</v>
      </c>
      <c r="K23" s="795" t="str">
        <f t="shared" ca="1" si="2"/>
        <v>元新湊市助役逝去香典</v>
      </c>
      <c r="L23" s="816"/>
      <c r="M23" s="816"/>
      <c r="N23" s="816"/>
      <c r="O23" s="817"/>
      <c r="P23" s="798">
        <f t="shared" ca="1" si="3"/>
        <v>10000</v>
      </c>
    </row>
    <row r="24" spans="1:16" ht="23.1" customHeight="1">
      <c r="A24" s="779">
        <v>85</v>
      </c>
      <c r="B24" s="782">
        <v>83</v>
      </c>
      <c r="C24" s="785">
        <f t="shared" ca="1" si="0"/>
        <v>45237</v>
      </c>
      <c r="D24" s="788"/>
      <c r="E24" s="788"/>
      <c r="F24" s="788"/>
      <c r="G24" s="788"/>
      <c r="H24" s="788"/>
      <c r="I24" s="791"/>
      <c r="J24" s="794" t="str">
        <f t="shared" ca="1" si="1"/>
        <v>慶弔・見舞費</v>
      </c>
      <c r="K24" s="795" t="str">
        <f t="shared" ca="1" si="2"/>
        <v>元新湊市助役葬儀生花代</v>
      </c>
      <c r="L24" s="816"/>
      <c r="M24" s="816"/>
      <c r="N24" s="816"/>
      <c r="O24" s="817"/>
      <c r="P24" s="798">
        <f t="shared" ca="1" si="3"/>
        <v>11000</v>
      </c>
    </row>
    <row r="25" spans="1:16" ht="23.1" customHeight="1">
      <c r="A25" s="779">
        <v>86</v>
      </c>
      <c r="B25" s="782">
        <v>84</v>
      </c>
      <c r="C25" s="785">
        <f t="shared" ca="1" si="0"/>
        <v>45238</v>
      </c>
      <c r="D25" s="788"/>
      <c r="E25" s="788"/>
      <c r="F25" s="788"/>
      <c r="G25" s="788"/>
      <c r="H25" s="788"/>
      <c r="I25" s="791"/>
      <c r="J25" s="794" t="str">
        <f t="shared" ca="1" si="1"/>
        <v>会議・懇談会費</v>
      </c>
      <c r="K25" s="795" t="str">
        <f t="shared" ca="1" si="2"/>
        <v>令和５年北陸ブロック懇談会（北陸管内道路整備促進協会）会費</v>
      </c>
      <c r="L25" s="816"/>
      <c r="M25" s="816"/>
      <c r="N25" s="816"/>
      <c r="O25" s="817"/>
      <c r="P25" s="798">
        <f t="shared" ca="1" si="3"/>
        <v>7000</v>
      </c>
    </row>
    <row r="26" spans="1:16" ht="23.1" customHeight="1">
      <c r="A26" s="779">
        <v>87</v>
      </c>
      <c r="B26" s="782">
        <v>85</v>
      </c>
      <c r="C26" s="785">
        <f t="shared" ca="1" si="0"/>
        <v>45244</v>
      </c>
      <c r="D26" s="788"/>
      <c r="E26" s="788"/>
      <c r="F26" s="788"/>
      <c r="G26" s="788"/>
      <c r="H26" s="788"/>
      <c r="I26" s="791"/>
      <c r="J26" s="794" t="str">
        <f t="shared" ca="1" si="1"/>
        <v>会議・懇談会費</v>
      </c>
      <c r="K26" s="795" t="str">
        <f t="shared" ca="1" si="2"/>
        <v>富山県市長会研修会負担金</v>
      </c>
      <c r="L26" s="816"/>
      <c r="M26" s="816"/>
      <c r="N26" s="816"/>
      <c r="O26" s="817"/>
      <c r="P26" s="798">
        <f t="shared" ca="1" si="3"/>
        <v>13000</v>
      </c>
    </row>
    <row r="27" spans="1:16" ht="23.1" customHeight="1">
      <c r="A27" s="779">
        <v>88</v>
      </c>
      <c r="B27" s="782">
        <v>86</v>
      </c>
      <c r="C27" s="785">
        <f t="shared" ca="1" si="0"/>
        <v>45247</v>
      </c>
      <c r="D27" s="788"/>
      <c r="E27" s="788"/>
      <c r="F27" s="788"/>
      <c r="G27" s="788"/>
      <c r="H27" s="788"/>
      <c r="I27" s="791"/>
      <c r="J27" s="794" t="str">
        <f t="shared" ca="1" si="1"/>
        <v>会議・懇談会費</v>
      </c>
      <c r="K27" s="795" t="str">
        <f t="shared" ca="1" si="2"/>
        <v>農業委員会委員懇談会会費</v>
      </c>
      <c r="L27" s="816"/>
      <c r="M27" s="816"/>
      <c r="N27" s="816"/>
      <c r="O27" s="817"/>
      <c r="P27" s="798">
        <f t="shared" ca="1" si="3"/>
        <v>10000</v>
      </c>
    </row>
    <row r="28" spans="1:16" ht="23.1" customHeight="1">
      <c r="A28" s="779">
        <v>89</v>
      </c>
      <c r="B28" s="782">
        <v>87</v>
      </c>
      <c r="C28" s="785">
        <f t="shared" ca="1" si="0"/>
        <v>45250</v>
      </c>
      <c r="D28" s="788"/>
      <c r="E28" s="788"/>
      <c r="F28" s="788"/>
      <c r="G28" s="788"/>
      <c r="H28" s="788"/>
      <c r="I28" s="791"/>
      <c r="J28" s="794" t="str">
        <f t="shared" ca="1" si="1"/>
        <v>会議・懇談会費</v>
      </c>
      <c r="K28" s="795" t="str">
        <f t="shared" ca="1" si="2"/>
        <v>射水商工会議所2023会員大会懇談会会費</v>
      </c>
      <c r="L28" s="816"/>
      <c r="M28" s="816"/>
      <c r="N28" s="816"/>
      <c r="O28" s="817"/>
      <c r="P28" s="798">
        <f t="shared" ca="1" si="3"/>
        <v>10000</v>
      </c>
    </row>
    <row r="29" spans="1:16" ht="23.1" customHeight="1">
      <c r="A29" s="779">
        <v>90</v>
      </c>
      <c r="B29" s="782">
        <v>88</v>
      </c>
      <c r="C29" s="785">
        <f t="shared" ca="1" si="0"/>
        <v>45253</v>
      </c>
      <c r="D29" s="788"/>
      <c r="E29" s="788"/>
      <c r="F29" s="788"/>
      <c r="G29" s="788"/>
      <c r="H29" s="788"/>
      <c r="I29" s="791"/>
      <c r="J29" s="794" t="str">
        <f t="shared" ca="1" si="1"/>
        <v>慶弔・見舞費</v>
      </c>
      <c r="K29" s="795" t="str">
        <f t="shared" ca="1" si="2"/>
        <v>岡村美南劇団四季俳優ミュージカル出演祝花</v>
      </c>
      <c r="L29" s="816"/>
      <c r="M29" s="816"/>
      <c r="N29" s="816"/>
      <c r="O29" s="817"/>
      <c r="P29" s="798">
        <f t="shared" ca="1" si="3"/>
        <v>7700</v>
      </c>
    </row>
    <row r="30" spans="1:16" ht="23.1" customHeight="1">
      <c r="A30" s="779">
        <v>91</v>
      </c>
      <c r="B30" s="782">
        <v>89</v>
      </c>
      <c r="C30" s="785">
        <f t="shared" ca="1" si="0"/>
        <v>45257</v>
      </c>
      <c r="D30" s="788"/>
      <c r="E30" s="788"/>
      <c r="F30" s="788"/>
      <c r="G30" s="788"/>
      <c r="H30" s="788"/>
      <c r="I30" s="791"/>
      <c r="J30" s="794" t="str">
        <f t="shared" ca="1" si="1"/>
        <v>慶弔・見舞費</v>
      </c>
      <c r="K30" s="795" t="str">
        <f t="shared" ca="1" si="2"/>
        <v>元新湊市議会議長逝去香典</v>
      </c>
      <c r="L30" s="816"/>
      <c r="M30" s="816"/>
      <c r="N30" s="816"/>
      <c r="O30" s="817"/>
      <c r="P30" s="798">
        <f t="shared" ca="1" si="3"/>
        <v>10000</v>
      </c>
    </row>
    <row r="31" spans="1:16" ht="23.1" customHeight="1">
      <c r="A31" s="779">
        <v>92</v>
      </c>
      <c r="B31" s="782">
        <v>90</v>
      </c>
      <c r="C31" s="785">
        <f t="shared" ca="1" si="0"/>
        <v>45257</v>
      </c>
      <c r="D31" s="788"/>
      <c r="E31" s="788"/>
      <c r="F31" s="788"/>
      <c r="G31" s="788"/>
      <c r="H31" s="788"/>
      <c r="I31" s="791"/>
      <c r="J31" s="794" t="str">
        <f t="shared" ca="1" si="1"/>
        <v>慶弔・見舞費</v>
      </c>
      <c r="K31" s="795" t="str">
        <f t="shared" ca="1" si="2"/>
        <v>元新湊市議会議長葬儀生花代</v>
      </c>
      <c r="L31" s="816"/>
      <c r="M31" s="816"/>
      <c r="N31" s="816"/>
      <c r="O31" s="817"/>
      <c r="P31" s="798">
        <f t="shared" ca="1" si="3"/>
        <v>11000</v>
      </c>
    </row>
    <row r="32" spans="1:16" ht="23.1" customHeight="1">
      <c r="A32" s="779">
        <v>93</v>
      </c>
      <c r="B32" s="782">
        <v>91</v>
      </c>
      <c r="C32" s="785">
        <f t="shared" ca="1" si="0"/>
        <v>45263</v>
      </c>
      <c r="D32" s="788"/>
      <c r="E32" s="788"/>
      <c r="F32" s="788"/>
      <c r="G32" s="788"/>
      <c r="H32" s="788"/>
      <c r="I32" s="791"/>
      <c r="J32" s="794" t="str">
        <f t="shared" ca="1" si="1"/>
        <v>慶弔・見舞費</v>
      </c>
      <c r="K32" s="795" t="str">
        <f t="shared" ca="1" si="2"/>
        <v>元県議会議員逝去香典</v>
      </c>
      <c r="L32" s="816"/>
      <c r="M32" s="816"/>
      <c r="N32" s="816"/>
      <c r="O32" s="817"/>
      <c r="P32" s="798">
        <f t="shared" ca="1" si="3"/>
        <v>10000</v>
      </c>
    </row>
    <row r="33" spans="1:16" ht="23.1" customHeight="1">
      <c r="A33" s="779">
        <v>94</v>
      </c>
      <c r="B33" s="782">
        <v>92</v>
      </c>
      <c r="C33" s="785">
        <f t="shared" ca="1" si="0"/>
        <v>45263</v>
      </c>
      <c r="D33" s="788"/>
      <c r="E33" s="788"/>
      <c r="F33" s="788"/>
      <c r="G33" s="788"/>
      <c r="H33" s="788"/>
      <c r="I33" s="791"/>
      <c r="J33" s="794" t="str">
        <f t="shared" ca="1" si="1"/>
        <v>慶弔・見舞費</v>
      </c>
      <c r="K33" s="795" t="str">
        <f t="shared" ca="1" si="2"/>
        <v>元県議会議員葬儀生花代</v>
      </c>
      <c r="L33" s="816"/>
      <c r="M33" s="816"/>
      <c r="N33" s="816"/>
      <c r="O33" s="817"/>
      <c r="P33" s="798">
        <f t="shared" ca="1" si="3"/>
        <v>11000</v>
      </c>
    </row>
    <row r="34" spans="1:16" ht="23.1" customHeight="1">
      <c r="A34" s="779">
        <v>95</v>
      </c>
      <c r="B34" s="782">
        <v>93</v>
      </c>
      <c r="C34" s="785">
        <f t="shared" ca="1" si="0"/>
        <v>45266</v>
      </c>
      <c r="D34" s="788"/>
      <c r="E34" s="788"/>
      <c r="F34" s="788"/>
      <c r="G34" s="788"/>
      <c r="H34" s="788"/>
      <c r="I34" s="791"/>
      <c r="J34" s="794" t="str">
        <f t="shared" ca="1" si="1"/>
        <v>慶弔・見舞費</v>
      </c>
      <c r="K34" s="795" t="str">
        <f t="shared" ca="1" si="2"/>
        <v>元小杉町収入役逝去香典</v>
      </c>
      <c r="L34" s="816"/>
      <c r="M34" s="816"/>
      <c r="N34" s="816"/>
      <c r="O34" s="817"/>
      <c r="P34" s="798">
        <f t="shared" ca="1" si="3"/>
        <v>10000</v>
      </c>
    </row>
    <row r="35" spans="1:16" ht="23.1" customHeight="1">
      <c r="A35" s="779">
        <v>96</v>
      </c>
      <c r="B35" s="782">
        <v>94</v>
      </c>
      <c r="C35" s="785">
        <f t="shared" ca="1" si="0"/>
        <v>45266</v>
      </c>
      <c r="D35" s="788"/>
      <c r="E35" s="788"/>
      <c r="F35" s="788"/>
      <c r="G35" s="788"/>
      <c r="H35" s="788"/>
      <c r="I35" s="791"/>
      <c r="J35" s="794" t="str">
        <f t="shared" ca="1" si="1"/>
        <v>慶弔・見舞費</v>
      </c>
      <c r="K35" s="795" t="str">
        <f t="shared" ca="1" si="2"/>
        <v>元小杉町収入役葬儀生花代</v>
      </c>
      <c r="L35" s="816"/>
      <c r="M35" s="816"/>
      <c r="N35" s="816"/>
      <c r="O35" s="817"/>
      <c r="P35" s="798">
        <f t="shared" ca="1" si="3"/>
        <v>11000</v>
      </c>
    </row>
    <row r="36" spans="1:16" ht="23.1" customHeight="1">
      <c r="A36" s="779">
        <v>97</v>
      </c>
      <c r="B36" s="782">
        <v>95</v>
      </c>
      <c r="C36" s="785">
        <f t="shared" ca="1" si="0"/>
        <v>45268</v>
      </c>
      <c r="D36" s="788"/>
      <c r="E36" s="788"/>
      <c r="F36" s="788"/>
      <c r="G36" s="788"/>
      <c r="H36" s="788"/>
      <c r="I36" s="791"/>
      <c r="J36" s="794" t="str">
        <f t="shared" ca="1" si="1"/>
        <v>会議・懇談会費</v>
      </c>
      <c r="K36" s="795" t="str">
        <f t="shared" ca="1" si="2"/>
        <v>射水市観光協会正副会長会議会費</v>
      </c>
      <c r="L36" s="816"/>
      <c r="M36" s="816"/>
      <c r="N36" s="816"/>
      <c r="O36" s="817"/>
      <c r="P36" s="798">
        <f t="shared" ca="1" si="3"/>
        <v>10000</v>
      </c>
    </row>
    <row r="37" spans="1:16" ht="23.1" customHeight="1">
      <c r="A37" s="779">
        <v>98</v>
      </c>
      <c r="B37" s="782">
        <v>96</v>
      </c>
      <c r="C37" s="785">
        <f t="shared" ca="1" si="0"/>
        <v>45270</v>
      </c>
      <c r="D37" s="788"/>
      <c r="E37" s="788"/>
      <c r="F37" s="788"/>
      <c r="G37" s="788"/>
      <c r="H37" s="788"/>
      <c r="I37" s="791"/>
      <c r="J37" s="794" t="str">
        <f t="shared" ca="1" si="1"/>
        <v>慶弔・見舞費</v>
      </c>
      <c r="K37" s="795" t="str">
        <f t="shared" ca="1" si="2"/>
        <v>和田朝子記念AirBalletStudioスタンド花</v>
      </c>
      <c r="L37" s="816"/>
      <c r="M37" s="816"/>
      <c r="N37" s="816"/>
      <c r="O37" s="817"/>
      <c r="P37" s="798">
        <f t="shared" ca="1" si="3"/>
        <v>11000</v>
      </c>
    </row>
    <row r="38" spans="1:16" ht="23.1" customHeight="1">
      <c r="A38" s="779">
        <v>99</v>
      </c>
      <c r="B38" s="782">
        <v>97</v>
      </c>
      <c r="C38" s="785">
        <f t="shared" ca="1" si="0"/>
        <v>45275</v>
      </c>
      <c r="D38" s="788"/>
      <c r="E38" s="788"/>
      <c r="F38" s="788"/>
      <c r="G38" s="788"/>
      <c r="H38" s="788"/>
      <c r="I38" s="791"/>
      <c r="J38" s="794" t="str">
        <f t="shared" ca="1" si="1"/>
        <v>慶弔・見舞費</v>
      </c>
      <c r="K38" s="795" t="str">
        <f t="shared" ca="1" si="2"/>
        <v>元小杉町助役逝去香典</v>
      </c>
      <c r="L38" s="816"/>
      <c r="M38" s="816"/>
      <c r="N38" s="816"/>
      <c r="O38" s="817"/>
      <c r="P38" s="798">
        <f t="shared" ca="1" si="3"/>
        <v>10000</v>
      </c>
    </row>
    <row r="39" spans="1:16" ht="23.1" customHeight="1">
      <c r="A39" s="779">
        <v>100</v>
      </c>
      <c r="B39" s="782">
        <v>98</v>
      </c>
      <c r="C39" s="785">
        <f t="shared" ca="1" si="0"/>
        <v>45275</v>
      </c>
      <c r="D39" s="788"/>
      <c r="E39" s="788"/>
      <c r="F39" s="788"/>
      <c r="G39" s="788"/>
      <c r="H39" s="788"/>
      <c r="I39" s="791"/>
      <c r="J39" s="794" t="str">
        <f t="shared" ca="1" si="1"/>
        <v>慶弔・見舞費</v>
      </c>
      <c r="K39" s="795" t="str">
        <f t="shared" ca="1" si="2"/>
        <v>元小杉町助役葬儀生花代</v>
      </c>
      <c r="L39" s="816"/>
      <c r="M39" s="816"/>
      <c r="N39" s="816"/>
      <c r="O39" s="817"/>
      <c r="P39" s="798">
        <f t="shared" ca="1" si="3"/>
        <v>11000</v>
      </c>
    </row>
    <row r="40" spans="1:16" ht="23.1" customHeight="1">
      <c r="A40" s="779">
        <v>101</v>
      </c>
      <c r="B40" s="782">
        <v>99</v>
      </c>
      <c r="C40" s="785">
        <f t="shared" ca="1" si="0"/>
        <v>45275</v>
      </c>
      <c r="D40" s="788"/>
      <c r="E40" s="788"/>
      <c r="F40" s="788"/>
      <c r="G40" s="788"/>
      <c r="H40" s="788"/>
      <c r="I40" s="791"/>
      <c r="J40" s="794" t="str">
        <f t="shared" ca="1" si="1"/>
        <v>慶弔・見舞費</v>
      </c>
      <c r="K40" s="795" t="str">
        <f t="shared" ca="1" si="2"/>
        <v>元新湊市議会議員逝去香典</v>
      </c>
      <c r="L40" s="816"/>
      <c r="M40" s="816"/>
      <c r="N40" s="816"/>
      <c r="O40" s="817"/>
      <c r="P40" s="798">
        <f t="shared" ca="1" si="3"/>
        <v>10000</v>
      </c>
    </row>
    <row r="41" spans="1:16" ht="23.1" customHeight="1">
      <c r="A41" s="779">
        <v>102</v>
      </c>
      <c r="B41" s="782">
        <v>100</v>
      </c>
      <c r="C41" s="785">
        <f t="shared" ca="1" si="0"/>
        <v>45275</v>
      </c>
      <c r="D41" s="788"/>
      <c r="E41" s="788"/>
      <c r="F41" s="788"/>
      <c r="G41" s="788"/>
      <c r="H41" s="788"/>
      <c r="I41" s="791"/>
      <c r="J41" s="794" t="str">
        <f t="shared" ca="1" si="1"/>
        <v>慶弔・見舞費</v>
      </c>
      <c r="K41" s="795" t="str">
        <f t="shared" ca="1" si="2"/>
        <v>元新湊市議会議員葬儀生花代</v>
      </c>
      <c r="L41" s="816"/>
      <c r="M41" s="816"/>
      <c r="N41" s="816"/>
      <c r="O41" s="817"/>
      <c r="P41" s="798">
        <f t="shared" ca="1" si="3"/>
        <v>11000</v>
      </c>
    </row>
    <row r="42" spans="1:16" ht="23.1" customHeight="1">
      <c r="A42" s="779">
        <v>103</v>
      </c>
      <c r="B42" s="782">
        <v>101</v>
      </c>
      <c r="C42" s="785">
        <f t="shared" ca="1" si="0"/>
        <v>45278</v>
      </c>
      <c r="D42" s="788"/>
      <c r="E42" s="788"/>
      <c r="F42" s="788"/>
      <c r="G42" s="788"/>
      <c r="H42" s="788"/>
      <c r="I42" s="791"/>
      <c r="J42" s="794" t="str">
        <f t="shared" ca="1" si="1"/>
        <v>その他</v>
      </c>
      <c r="K42" s="795" t="str">
        <f t="shared" ca="1" si="2"/>
        <v>歳暮</v>
      </c>
      <c r="L42" s="816"/>
      <c r="M42" s="816"/>
      <c r="N42" s="816"/>
      <c r="O42" s="817"/>
      <c r="P42" s="798">
        <f t="shared" ca="1" si="3"/>
        <v>48400</v>
      </c>
    </row>
    <row r="43" spans="1:16" ht="23.1" customHeight="1">
      <c r="A43" s="779">
        <v>104</v>
      </c>
      <c r="B43" s="782">
        <v>102</v>
      </c>
      <c r="C43" s="785">
        <f t="shared" ca="1" si="0"/>
        <v>45278</v>
      </c>
      <c r="D43" s="788"/>
      <c r="E43" s="788"/>
      <c r="F43" s="788"/>
      <c r="G43" s="788"/>
      <c r="H43" s="788"/>
      <c r="I43" s="791"/>
      <c r="J43" s="794" t="str">
        <f t="shared" ca="1" si="1"/>
        <v>その他</v>
      </c>
      <c r="K43" s="795" t="str">
        <f t="shared" ca="1" si="2"/>
        <v>歳暮</v>
      </c>
      <c r="L43" s="816"/>
      <c r="M43" s="816"/>
      <c r="N43" s="816"/>
      <c r="O43" s="817"/>
      <c r="P43" s="798">
        <f t="shared" ca="1" si="3"/>
        <v>57252</v>
      </c>
    </row>
    <row r="44" spans="1:16" ht="23.1" customHeight="1">
      <c r="A44" s="779">
        <v>105</v>
      </c>
      <c r="B44" s="782">
        <v>103</v>
      </c>
      <c r="C44" s="785">
        <f t="shared" ca="1" si="0"/>
        <v>45279</v>
      </c>
      <c r="D44" s="788"/>
      <c r="E44" s="788"/>
      <c r="F44" s="788"/>
      <c r="G44" s="788"/>
      <c r="H44" s="788"/>
      <c r="I44" s="791"/>
      <c r="J44" s="794" t="str">
        <f t="shared" ca="1" si="1"/>
        <v>会議・懇談会費</v>
      </c>
      <c r="K44" s="795" t="str">
        <f t="shared" ca="1" si="2"/>
        <v>いみず野農業協同組合、全農との懇談会会費</v>
      </c>
      <c r="L44" s="816"/>
      <c r="M44" s="816"/>
      <c r="N44" s="816"/>
      <c r="O44" s="817"/>
      <c r="P44" s="798">
        <f t="shared" ca="1" si="3"/>
        <v>5000</v>
      </c>
    </row>
    <row r="45" spans="1:16" ht="23.1" customHeight="1">
      <c r="A45" s="779">
        <v>106</v>
      </c>
      <c r="B45" s="782">
        <v>104</v>
      </c>
      <c r="C45" s="785">
        <f t="shared" ca="1" si="0"/>
        <v>45279</v>
      </c>
      <c r="D45" s="788"/>
      <c r="E45" s="788"/>
      <c r="F45" s="788"/>
      <c r="G45" s="788"/>
      <c r="H45" s="788"/>
      <c r="I45" s="791"/>
      <c r="J45" s="794" t="str">
        <f t="shared" ca="1" si="1"/>
        <v>その他</v>
      </c>
      <c r="K45" s="795" t="str">
        <f t="shared" ca="1" si="2"/>
        <v>歳暮</v>
      </c>
      <c r="L45" s="816"/>
      <c r="M45" s="816"/>
      <c r="N45" s="816"/>
      <c r="O45" s="817"/>
      <c r="P45" s="798">
        <f t="shared" ca="1" si="3"/>
        <v>87460</v>
      </c>
    </row>
    <row r="46" spans="1:16" ht="23.1" customHeight="1">
      <c r="A46" s="779">
        <v>107</v>
      </c>
      <c r="B46" s="782">
        <v>105</v>
      </c>
      <c r="C46" s="785">
        <f t="shared" ca="1" si="0"/>
        <v>45280</v>
      </c>
      <c r="D46" s="788"/>
      <c r="E46" s="788"/>
      <c r="F46" s="788"/>
      <c r="G46" s="788"/>
      <c r="H46" s="788"/>
      <c r="I46" s="791"/>
      <c r="J46" s="794" t="str">
        <f t="shared" ca="1" si="1"/>
        <v>その他</v>
      </c>
      <c r="K46" s="795" t="str">
        <f t="shared" ca="1" si="2"/>
        <v>歳暮</v>
      </c>
      <c r="L46" s="816"/>
      <c r="M46" s="816"/>
      <c r="N46" s="816"/>
      <c r="O46" s="817"/>
      <c r="P46" s="798">
        <f t="shared" ca="1" si="3"/>
        <v>96580</v>
      </c>
    </row>
    <row r="47" spans="1:16" ht="23.1" customHeight="1">
      <c r="A47" s="779">
        <v>108</v>
      </c>
      <c r="B47" s="782">
        <v>106</v>
      </c>
      <c r="C47" s="785">
        <f t="shared" ca="1" si="0"/>
        <v>45285</v>
      </c>
      <c r="D47" s="788"/>
      <c r="E47" s="788"/>
      <c r="F47" s="788"/>
      <c r="G47" s="788"/>
      <c r="H47" s="788"/>
      <c r="I47" s="791"/>
      <c r="J47" s="794" t="str">
        <f t="shared" ca="1" si="1"/>
        <v>会議・懇談会費</v>
      </c>
      <c r="K47" s="795" t="str">
        <f t="shared" ca="1" si="2"/>
        <v>呉西６市市長意見交換会会費</v>
      </c>
      <c r="L47" s="816"/>
      <c r="M47" s="816"/>
      <c r="N47" s="816"/>
      <c r="O47" s="817"/>
      <c r="P47" s="798">
        <f t="shared" ca="1" si="3"/>
        <v>20000</v>
      </c>
    </row>
    <row r="48" spans="1:16" ht="23.1" customHeight="1">
      <c r="A48" s="813"/>
      <c r="B48" s="803" t="s">
        <v>28</v>
      </c>
      <c r="C48" s="814"/>
      <c r="D48" s="814"/>
      <c r="E48" s="814"/>
      <c r="F48" s="814"/>
      <c r="G48" s="814"/>
      <c r="H48" s="814"/>
      <c r="I48" s="814"/>
      <c r="J48" s="814"/>
      <c r="K48" s="814"/>
      <c r="L48" s="814"/>
      <c r="M48" s="814"/>
      <c r="N48" s="814"/>
      <c r="O48" s="811"/>
      <c r="P48" s="799">
        <f ca="1">SUM(P3:P47)</f>
        <v>1013721</v>
      </c>
    </row>
    <row r="49" spans="1:22" ht="20.100000000000001" customHeight="1">
      <c r="A49" s="781"/>
      <c r="B49" s="781"/>
      <c r="C49" s="781"/>
      <c r="D49" s="781"/>
      <c r="E49" s="781"/>
      <c r="F49" s="781"/>
      <c r="G49" s="781"/>
      <c r="H49" s="781"/>
      <c r="I49" s="781"/>
      <c r="J49" s="781"/>
      <c r="K49" s="781"/>
      <c r="L49" s="781"/>
      <c r="M49" s="781"/>
      <c r="N49" s="781"/>
      <c r="O49" s="781"/>
      <c r="P49" s="800"/>
    </row>
    <row r="50" spans="1:22" ht="20.100000000000001" customHeight="1"/>
    <row r="51" spans="1:22" ht="20.100000000000001" customHeight="1"/>
    <row r="52" spans="1:22" ht="20.100000000000001" customHeight="1"/>
    <row r="53" spans="1:22" ht="20.100000000000001" customHeight="1"/>
    <row r="54" spans="1:22" ht="20.100000000000001" customHeight="1"/>
    <row r="55" spans="1:22" ht="20.100000000000001" customHeight="1"/>
    <row r="56" spans="1:22" ht="20.100000000000001" customHeight="1"/>
    <row r="57" spans="1:22" ht="20.100000000000001" customHeight="1"/>
    <row r="58" spans="1:22" ht="20.100000000000001" customHeight="1"/>
    <row r="59" spans="1:22" ht="20.100000000000001" customHeight="1"/>
    <row r="60" spans="1:22" ht="20.100000000000001" customHeight="1"/>
    <row r="61" spans="1:22" s="773" customFormat="1" ht="20.100000000000001" customHeight="1">
      <c r="A61" s="773"/>
      <c r="B61" s="773"/>
      <c r="C61" s="774"/>
      <c r="D61" s="774"/>
      <c r="E61" s="774"/>
      <c r="F61" s="774"/>
      <c r="G61" s="774"/>
      <c r="H61" s="774"/>
      <c r="I61" s="774"/>
      <c r="J61" s="775"/>
      <c r="K61" s="774"/>
      <c r="L61" s="774"/>
      <c r="M61" s="774"/>
      <c r="N61" s="774"/>
      <c r="O61" s="774"/>
      <c r="P61" s="776"/>
      <c r="Q61" s="774"/>
      <c r="R61" s="774"/>
      <c r="S61" s="774"/>
      <c r="T61" s="774"/>
      <c r="U61" s="774"/>
      <c r="V61" s="774"/>
    </row>
    <row r="62" spans="1:22" s="773" customFormat="1" ht="20.100000000000001" customHeight="1">
      <c r="A62" s="773"/>
      <c r="B62" s="773"/>
      <c r="C62" s="774"/>
      <c r="D62" s="774"/>
      <c r="E62" s="774"/>
      <c r="F62" s="774"/>
      <c r="G62" s="774"/>
      <c r="H62" s="774"/>
      <c r="I62" s="774"/>
      <c r="J62" s="775"/>
      <c r="K62" s="774"/>
      <c r="L62" s="774"/>
      <c r="M62" s="774"/>
      <c r="N62" s="774"/>
      <c r="O62" s="774"/>
      <c r="P62" s="776"/>
      <c r="Q62" s="774"/>
      <c r="R62" s="774"/>
      <c r="S62" s="774"/>
      <c r="T62" s="774"/>
      <c r="U62" s="774"/>
      <c r="V62" s="774"/>
    </row>
    <row r="63" spans="1:22" s="773" customFormat="1" ht="20.100000000000001" customHeight="1">
      <c r="A63" s="773"/>
      <c r="B63" s="773"/>
      <c r="C63" s="774"/>
      <c r="D63" s="774"/>
      <c r="E63" s="774"/>
      <c r="F63" s="774"/>
      <c r="G63" s="774"/>
      <c r="H63" s="774"/>
      <c r="I63" s="774"/>
      <c r="J63" s="775"/>
      <c r="K63" s="774"/>
      <c r="L63" s="774"/>
      <c r="M63" s="774"/>
      <c r="N63" s="774"/>
      <c r="O63" s="774"/>
      <c r="P63" s="776"/>
      <c r="Q63" s="774"/>
      <c r="R63" s="774"/>
      <c r="S63" s="774"/>
      <c r="T63" s="774"/>
      <c r="U63" s="774"/>
      <c r="V63" s="774"/>
    </row>
    <row r="64" spans="1:22" s="773" customFormat="1" ht="20.100000000000001" customHeight="1">
      <c r="A64" s="773"/>
      <c r="B64" s="773"/>
      <c r="C64" s="774"/>
      <c r="D64" s="774"/>
      <c r="E64" s="774"/>
      <c r="F64" s="774"/>
      <c r="G64" s="774"/>
      <c r="H64" s="774"/>
      <c r="I64" s="774"/>
      <c r="J64" s="775"/>
      <c r="K64" s="774"/>
      <c r="L64" s="774"/>
      <c r="M64" s="774"/>
      <c r="N64" s="774"/>
      <c r="O64" s="774"/>
      <c r="P64" s="776"/>
      <c r="Q64" s="774"/>
      <c r="R64" s="774"/>
      <c r="S64" s="774"/>
      <c r="T64" s="774"/>
      <c r="U64" s="774"/>
      <c r="V64" s="774"/>
    </row>
    <row r="65" spans="3:22" s="773" customFormat="1" ht="20.100000000000001" customHeight="1">
      <c r="C65" s="774"/>
      <c r="D65" s="774"/>
      <c r="E65" s="774"/>
      <c r="F65" s="774"/>
      <c r="G65" s="774"/>
      <c r="H65" s="774"/>
      <c r="I65" s="774"/>
      <c r="J65" s="775"/>
      <c r="K65" s="774"/>
      <c r="L65" s="774"/>
      <c r="M65" s="774"/>
      <c r="N65" s="774"/>
      <c r="O65" s="774"/>
      <c r="P65" s="776"/>
      <c r="Q65" s="774"/>
      <c r="R65" s="774"/>
      <c r="S65" s="774"/>
      <c r="T65" s="774"/>
      <c r="U65" s="774"/>
      <c r="V65" s="774"/>
    </row>
    <row r="66" spans="3:22" s="773" customFormat="1" ht="20.100000000000001" customHeight="1">
      <c r="C66" s="774"/>
      <c r="D66" s="774"/>
      <c r="E66" s="774"/>
      <c r="F66" s="774"/>
      <c r="G66" s="774"/>
      <c r="H66" s="774"/>
      <c r="I66" s="774"/>
      <c r="J66" s="775"/>
      <c r="K66" s="774"/>
      <c r="L66" s="774"/>
      <c r="M66" s="774"/>
      <c r="N66" s="774"/>
      <c r="O66" s="774"/>
      <c r="P66" s="776"/>
      <c r="Q66" s="774"/>
      <c r="R66" s="774"/>
      <c r="S66" s="774"/>
      <c r="T66" s="774"/>
      <c r="U66" s="774"/>
      <c r="V66" s="774"/>
    </row>
    <row r="67" spans="3:22" s="773" customFormat="1" ht="20.100000000000001" customHeight="1">
      <c r="C67" s="774"/>
      <c r="D67" s="774"/>
      <c r="E67" s="774"/>
      <c r="F67" s="774"/>
      <c r="G67" s="774"/>
      <c r="H67" s="774"/>
      <c r="I67" s="774"/>
      <c r="J67" s="775"/>
      <c r="K67" s="774"/>
      <c r="L67" s="774"/>
      <c r="M67" s="774"/>
      <c r="N67" s="774"/>
      <c r="O67" s="774"/>
      <c r="P67" s="776"/>
      <c r="Q67" s="774"/>
      <c r="R67" s="774"/>
      <c r="S67" s="774"/>
      <c r="T67" s="774"/>
      <c r="U67" s="774"/>
      <c r="V67" s="774"/>
    </row>
    <row r="68" spans="3:22" s="773" customFormat="1" ht="20.100000000000001" customHeight="1">
      <c r="C68" s="774"/>
      <c r="D68" s="774"/>
      <c r="E68" s="774"/>
      <c r="F68" s="774"/>
      <c r="G68" s="774"/>
      <c r="H68" s="774"/>
      <c r="I68" s="774"/>
      <c r="J68" s="775"/>
      <c r="K68" s="774"/>
      <c r="L68" s="774"/>
      <c r="M68" s="774"/>
      <c r="N68" s="774"/>
      <c r="O68" s="774"/>
      <c r="P68" s="776"/>
      <c r="Q68" s="774"/>
      <c r="R68" s="774"/>
      <c r="S68" s="774"/>
      <c r="T68" s="774"/>
      <c r="U68" s="774"/>
      <c r="V68" s="774"/>
    </row>
    <row r="69" spans="3:22" s="773" customFormat="1" ht="20.100000000000001" customHeight="1">
      <c r="C69" s="774"/>
      <c r="D69" s="774"/>
      <c r="E69" s="774"/>
      <c r="F69" s="774"/>
      <c r="G69" s="774"/>
      <c r="H69" s="774"/>
      <c r="I69" s="774"/>
      <c r="J69" s="775"/>
      <c r="K69" s="774"/>
      <c r="L69" s="774"/>
      <c r="M69" s="774"/>
      <c r="N69" s="774"/>
      <c r="O69" s="774"/>
      <c r="P69" s="776"/>
      <c r="Q69" s="774"/>
      <c r="R69" s="774"/>
      <c r="S69" s="774"/>
      <c r="T69" s="774"/>
      <c r="U69" s="774"/>
      <c r="V69" s="774"/>
    </row>
    <row r="70" spans="3:22" s="773" customFormat="1" ht="20.100000000000001" customHeight="1">
      <c r="C70" s="774"/>
      <c r="D70" s="774"/>
      <c r="E70" s="774"/>
      <c r="F70" s="774"/>
      <c r="G70" s="774"/>
      <c r="H70" s="774"/>
      <c r="I70" s="774"/>
      <c r="J70" s="775"/>
      <c r="K70" s="774"/>
      <c r="L70" s="774"/>
      <c r="M70" s="774"/>
      <c r="N70" s="774"/>
      <c r="O70" s="774"/>
      <c r="P70" s="776"/>
      <c r="Q70" s="774"/>
      <c r="R70" s="774"/>
      <c r="S70" s="774"/>
      <c r="T70" s="774"/>
      <c r="U70" s="774"/>
      <c r="V70" s="774"/>
    </row>
    <row r="71" spans="3:22" s="773" customFormat="1" ht="20.100000000000001" customHeight="1">
      <c r="C71" s="774"/>
      <c r="D71" s="774"/>
      <c r="E71" s="774"/>
      <c r="F71" s="774"/>
      <c r="G71" s="774"/>
      <c r="H71" s="774"/>
      <c r="I71" s="774"/>
      <c r="J71" s="775"/>
      <c r="K71" s="774"/>
      <c r="L71" s="774"/>
      <c r="M71" s="774"/>
      <c r="N71" s="774"/>
      <c r="O71" s="774"/>
      <c r="P71" s="776"/>
      <c r="Q71" s="774"/>
      <c r="R71" s="774"/>
      <c r="S71" s="774"/>
      <c r="T71" s="774"/>
      <c r="U71" s="774"/>
      <c r="V71" s="774"/>
    </row>
    <row r="72" spans="3:22" s="773" customFormat="1" ht="20.100000000000001" customHeight="1">
      <c r="C72" s="774"/>
      <c r="D72" s="774"/>
      <c r="E72" s="774"/>
      <c r="F72" s="774"/>
      <c r="G72" s="774"/>
      <c r="H72" s="774"/>
      <c r="I72" s="774"/>
      <c r="J72" s="775"/>
      <c r="K72" s="774"/>
      <c r="L72" s="774"/>
      <c r="M72" s="774"/>
      <c r="N72" s="774"/>
      <c r="O72" s="774"/>
      <c r="P72" s="776"/>
      <c r="Q72" s="774"/>
      <c r="R72" s="774"/>
      <c r="S72" s="774"/>
      <c r="T72" s="774"/>
      <c r="U72" s="774"/>
      <c r="V72" s="774"/>
    </row>
    <row r="73" spans="3:22" s="773" customFormat="1" ht="20.100000000000001" customHeight="1">
      <c r="C73" s="774"/>
      <c r="D73" s="774"/>
      <c r="E73" s="774"/>
      <c r="F73" s="774"/>
      <c r="G73" s="774"/>
      <c r="H73" s="774"/>
      <c r="I73" s="774"/>
      <c r="J73" s="775"/>
      <c r="K73" s="774"/>
      <c r="L73" s="774"/>
      <c r="M73" s="774"/>
      <c r="N73" s="774"/>
      <c r="O73" s="774"/>
      <c r="P73" s="776"/>
      <c r="Q73" s="774"/>
      <c r="R73" s="774"/>
      <c r="S73" s="774"/>
      <c r="T73" s="774"/>
      <c r="U73" s="774"/>
      <c r="V73" s="774"/>
    </row>
    <row r="74" spans="3:22" s="773" customFormat="1" ht="20.100000000000001" customHeight="1">
      <c r="C74" s="774"/>
      <c r="D74" s="774"/>
      <c r="E74" s="774"/>
      <c r="F74" s="774"/>
      <c r="G74" s="774"/>
      <c r="H74" s="774"/>
      <c r="I74" s="774"/>
      <c r="J74" s="775"/>
      <c r="K74" s="774"/>
      <c r="L74" s="774"/>
      <c r="M74" s="774"/>
      <c r="N74" s="774"/>
      <c r="O74" s="774"/>
      <c r="P74" s="776"/>
      <c r="Q74" s="774"/>
      <c r="R74" s="774"/>
      <c r="S74" s="774"/>
      <c r="T74" s="774"/>
      <c r="U74" s="774"/>
      <c r="V74" s="774"/>
    </row>
    <row r="75" spans="3:22" s="773" customFormat="1" ht="20.100000000000001" customHeight="1">
      <c r="C75" s="774"/>
      <c r="D75" s="774"/>
      <c r="E75" s="774"/>
      <c r="F75" s="774"/>
      <c r="G75" s="774"/>
      <c r="H75" s="774"/>
      <c r="I75" s="774"/>
      <c r="J75" s="775"/>
      <c r="K75" s="774"/>
      <c r="L75" s="774"/>
      <c r="M75" s="774"/>
      <c r="N75" s="774"/>
      <c r="O75" s="774"/>
      <c r="P75" s="776"/>
      <c r="Q75" s="774"/>
      <c r="R75" s="774"/>
      <c r="S75" s="774"/>
      <c r="T75" s="774"/>
      <c r="U75" s="774"/>
      <c r="V75" s="774"/>
    </row>
    <row r="76" spans="3:22" s="773" customFormat="1" ht="20.100000000000001" customHeight="1">
      <c r="C76" s="774"/>
      <c r="D76" s="774"/>
      <c r="E76" s="774"/>
      <c r="F76" s="774"/>
      <c r="G76" s="774"/>
      <c r="H76" s="774"/>
      <c r="I76" s="774"/>
      <c r="J76" s="775"/>
      <c r="K76" s="774"/>
      <c r="L76" s="774"/>
      <c r="M76" s="774"/>
      <c r="N76" s="774"/>
      <c r="O76" s="774"/>
      <c r="P76" s="776"/>
      <c r="Q76" s="774"/>
      <c r="R76" s="774"/>
      <c r="S76" s="774"/>
      <c r="T76" s="774"/>
      <c r="U76" s="774"/>
      <c r="V76" s="774"/>
    </row>
    <row r="77" spans="3:22" s="773" customFormat="1" ht="20.100000000000001" customHeight="1">
      <c r="C77" s="774"/>
      <c r="D77" s="774"/>
      <c r="E77" s="774"/>
      <c r="F77" s="774"/>
      <c r="G77" s="774"/>
      <c r="H77" s="774"/>
      <c r="I77" s="774"/>
      <c r="J77" s="775"/>
      <c r="K77" s="774"/>
      <c r="L77" s="774"/>
      <c r="M77" s="774"/>
      <c r="N77" s="774"/>
      <c r="O77" s="774"/>
      <c r="P77" s="776"/>
      <c r="Q77" s="774"/>
      <c r="R77" s="774"/>
      <c r="S77" s="774"/>
      <c r="T77" s="774"/>
      <c r="U77" s="774"/>
      <c r="V77" s="774"/>
    </row>
    <row r="78" spans="3:22" s="773" customFormat="1" ht="20.100000000000001" customHeight="1">
      <c r="C78" s="774"/>
      <c r="D78" s="774"/>
      <c r="E78" s="774"/>
      <c r="F78" s="774"/>
      <c r="G78" s="774"/>
      <c r="H78" s="774"/>
      <c r="I78" s="774"/>
      <c r="J78" s="775"/>
      <c r="K78" s="774"/>
      <c r="L78" s="774"/>
      <c r="M78" s="774"/>
      <c r="N78" s="774"/>
      <c r="O78" s="774"/>
      <c r="P78" s="776"/>
      <c r="Q78" s="774"/>
      <c r="R78" s="774"/>
      <c r="S78" s="774"/>
      <c r="T78" s="774"/>
      <c r="U78" s="774"/>
      <c r="V78" s="774"/>
    </row>
    <row r="79" spans="3:22" s="773" customFormat="1" ht="20.100000000000001" customHeight="1">
      <c r="C79" s="774"/>
      <c r="D79" s="774"/>
      <c r="E79" s="774"/>
      <c r="F79" s="774"/>
      <c r="G79" s="774"/>
      <c r="H79" s="774"/>
      <c r="I79" s="774"/>
      <c r="J79" s="775"/>
      <c r="K79" s="774"/>
      <c r="L79" s="774"/>
      <c r="M79" s="774"/>
      <c r="N79" s="774"/>
      <c r="O79" s="774"/>
      <c r="P79" s="776"/>
      <c r="Q79" s="774"/>
      <c r="R79" s="774"/>
      <c r="S79" s="774"/>
      <c r="T79" s="774"/>
      <c r="U79" s="774"/>
      <c r="V79" s="774"/>
    </row>
  </sheetData>
  <mergeCells count="95">
    <mergeCell ref="A1:P1"/>
    <mergeCell ref="C2:I2"/>
    <mergeCell ref="K2:O2"/>
    <mergeCell ref="C3:I3"/>
    <mergeCell ref="K3:O3"/>
    <mergeCell ref="R3:V3"/>
    <mergeCell ref="C4:I4"/>
    <mergeCell ref="K4:O4"/>
    <mergeCell ref="C5:I5"/>
    <mergeCell ref="K5:O5"/>
    <mergeCell ref="C6:I6"/>
    <mergeCell ref="K6:O6"/>
    <mergeCell ref="C7:I7"/>
    <mergeCell ref="K7:O7"/>
    <mergeCell ref="C8:I8"/>
    <mergeCell ref="K8:O8"/>
    <mergeCell ref="C9:I9"/>
    <mergeCell ref="K9:O9"/>
    <mergeCell ref="C10:I10"/>
    <mergeCell ref="K10:O10"/>
    <mergeCell ref="C11:I11"/>
    <mergeCell ref="K11:O11"/>
    <mergeCell ref="C12:I12"/>
    <mergeCell ref="K12:O12"/>
    <mergeCell ref="C13:I13"/>
    <mergeCell ref="K13:O13"/>
    <mergeCell ref="C14:I14"/>
    <mergeCell ref="K14:O14"/>
    <mergeCell ref="C15:I15"/>
    <mergeCell ref="K15:O15"/>
    <mergeCell ref="C16:I16"/>
    <mergeCell ref="K16:O16"/>
    <mergeCell ref="C17:I17"/>
    <mergeCell ref="K17:O17"/>
    <mergeCell ref="C18:I18"/>
    <mergeCell ref="K18:O18"/>
    <mergeCell ref="C19:I19"/>
    <mergeCell ref="K19:O19"/>
    <mergeCell ref="C20:I20"/>
    <mergeCell ref="K20:O20"/>
    <mergeCell ref="C21:I21"/>
    <mergeCell ref="K21:O21"/>
    <mergeCell ref="C22:I22"/>
    <mergeCell ref="K22:O22"/>
    <mergeCell ref="C23:I23"/>
    <mergeCell ref="K23:O23"/>
    <mergeCell ref="C24:I24"/>
    <mergeCell ref="K24:O24"/>
    <mergeCell ref="C25:I25"/>
    <mergeCell ref="K25:O25"/>
    <mergeCell ref="C26:I26"/>
    <mergeCell ref="K26:O26"/>
    <mergeCell ref="C27:I27"/>
    <mergeCell ref="K27:O27"/>
    <mergeCell ref="C28:I28"/>
    <mergeCell ref="K28:O28"/>
    <mergeCell ref="C29:I29"/>
    <mergeCell ref="K29:O29"/>
    <mergeCell ref="C30:I30"/>
    <mergeCell ref="K30:O30"/>
    <mergeCell ref="C31:I31"/>
    <mergeCell ref="K31:O31"/>
    <mergeCell ref="C32:I32"/>
    <mergeCell ref="K32:O32"/>
    <mergeCell ref="C33:I33"/>
    <mergeCell ref="K33:O33"/>
    <mergeCell ref="C34:I34"/>
    <mergeCell ref="K34:O34"/>
    <mergeCell ref="C35:I35"/>
    <mergeCell ref="K35:O35"/>
    <mergeCell ref="C36:I36"/>
    <mergeCell ref="K36:O36"/>
    <mergeCell ref="C37:I37"/>
    <mergeCell ref="K37:O37"/>
    <mergeCell ref="C38:I38"/>
    <mergeCell ref="K38:O38"/>
    <mergeCell ref="C39:I39"/>
    <mergeCell ref="K39:O39"/>
    <mergeCell ref="C40:I40"/>
    <mergeCell ref="K40:O40"/>
    <mergeCell ref="C41:I41"/>
    <mergeCell ref="K41:O41"/>
    <mergeCell ref="C42:I42"/>
    <mergeCell ref="K42:O42"/>
    <mergeCell ref="C43:I43"/>
    <mergeCell ref="K43:O43"/>
    <mergeCell ref="C44:I44"/>
    <mergeCell ref="K44:O44"/>
    <mergeCell ref="C45:I45"/>
    <mergeCell ref="K45:O45"/>
    <mergeCell ref="C46:I46"/>
    <mergeCell ref="K46:O46"/>
    <mergeCell ref="C47:I47"/>
    <mergeCell ref="K47:O47"/>
    <mergeCell ref="B48:O48"/>
  </mergeCells>
  <phoneticPr fontId="1"/>
  <printOptions horizontalCentered="1"/>
  <pageMargins left="0.70866141732283472" right="0.70866141732283472" top="0.59055118110236227" bottom="0.19685039370078741" header="0.31496062992125984" footer="0.31496062992125984"/>
  <pageSetup paperSize="9" scale="76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70"/>
  <sheetViews>
    <sheetView view="pageBreakPreview" topLeftCell="A6" zoomScaleSheetLayoutView="100" workbookViewId="0">
      <selection activeCell="A10" sqref="A10:AI14"/>
    </sheetView>
  </sheetViews>
  <sheetFormatPr defaultRowHeight="12.75"/>
  <cols>
    <col min="1" max="2" width="3.375" style="773" customWidth="1"/>
    <col min="3" max="9" width="2" style="774" customWidth="1"/>
    <col min="10" max="10" width="10.125" style="775" customWidth="1"/>
    <col min="11" max="11" width="6.75" style="774" customWidth="1"/>
    <col min="12" max="15" width="10.125" style="774" customWidth="1"/>
    <col min="16" max="16" width="10.125" style="776" customWidth="1"/>
    <col min="17" max="16384" width="9" style="774" customWidth="1"/>
  </cols>
  <sheetData>
    <row r="1" spans="1:22" ht="23.1" customHeight="1">
      <c r="A1" s="777" t="s">
        <v>103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</row>
    <row r="2" spans="1:22" s="775" customFormat="1" ht="23.1" customHeight="1">
      <c r="A2" s="778" t="s">
        <v>94</v>
      </c>
      <c r="B2" s="778" t="s">
        <v>94</v>
      </c>
      <c r="C2" s="784" t="s">
        <v>195</v>
      </c>
      <c r="D2" s="265"/>
      <c r="E2" s="265"/>
      <c r="F2" s="265"/>
      <c r="G2" s="265"/>
      <c r="H2" s="265"/>
      <c r="I2" s="790"/>
      <c r="J2" s="793" t="s">
        <v>143</v>
      </c>
      <c r="K2" s="784" t="s">
        <v>98</v>
      </c>
      <c r="L2" s="265"/>
      <c r="M2" s="265"/>
      <c r="N2" s="265"/>
      <c r="O2" s="265"/>
      <c r="P2" s="278" t="s">
        <v>145</v>
      </c>
      <c r="Q2" s="775"/>
      <c r="R2" s="775"/>
      <c r="S2" s="775"/>
      <c r="T2" s="775"/>
      <c r="U2" s="775"/>
      <c r="V2" s="775"/>
    </row>
    <row r="3" spans="1:22" ht="23.1" customHeight="1">
      <c r="A3" s="779">
        <v>109</v>
      </c>
      <c r="B3" s="782">
        <v>107</v>
      </c>
      <c r="C3" s="786">
        <f t="shared" ref="C3:C19" ca="1" si="0">IF(A3="","",VLOOKUP(A3,実績,8,0))</f>
        <v>45306</v>
      </c>
      <c r="D3" s="788"/>
      <c r="E3" s="788"/>
      <c r="F3" s="788"/>
      <c r="G3" s="788"/>
      <c r="H3" s="788"/>
      <c r="I3" s="791"/>
      <c r="J3" s="794" t="str">
        <f t="shared" ref="J3:J38" ca="1" si="1">IF(A3="","",VLOOKUP(A3,実績,6,0))</f>
        <v>慶弔・見舞費</v>
      </c>
      <c r="K3" s="818" t="str">
        <f t="shared" ref="K3:K38" ca="1" si="2">IF(A3="","",VLOOKUP(A3,実績,29,0))</f>
        <v>市出身紫綬褒章受章者親族逝去香典</v>
      </c>
      <c r="L3" s="819"/>
      <c r="M3" s="819"/>
      <c r="N3" s="819"/>
      <c r="O3" s="820"/>
      <c r="P3" s="798">
        <f t="shared" ref="P3:P38" ca="1" si="3">IF(A3="","",VLOOKUP(A3,実績,20,0))</f>
        <v>10000</v>
      </c>
      <c r="R3" s="801"/>
      <c r="S3" s="801"/>
      <c r="T3" s="801"/>
      <c r="U3" s="801"/>
      <c r="V3" s="801"/>
    </row>
    <row r="4" spans="1:22" ht="23.1" customHeight="1">
      <c r="A4" s="779">
        <v>110</v>
      </c>
      <c r="B4" s="782">
        <v>108</v>
      </c>
      <c r="C4" s="786">
        <f t="shared" ca="1" si="0"/>
        <v>45307</v>
      </c>
      <c r="D4" s="788"/>
      <c r="E4" s="788"/>
      <c r="F4" s="788"/>
      <c r="G4" s="788"/>
      <c r="H4" s="788"/>
      <c r="I4" s="791"/>
      <c r="J4" s="794" t="str">
        <f t="shared" ca="1" si="1"/>
        <v>慶弔・見舞費</v>
      </c>
      <c r="K4" s="818" t="str">
        <f t="shared" ca="1" si="2"/>
        <v>市出身紫綬褒章受章者親族葬儀生花代</v>
      </c>
      <c r="L4" s="819"/>
      <c r="M4" s="819"/>
      <c r="N4" s="819"/>
      <c r="O4" s="820"/>
      <c r="P4" s="798">
        <f t="shared" ca="1" si="3"/>
        <v>11000</v>
      </c>
    </row>
    <row r="5" spans="1:22" ht="23.1" customHeight="1">
      <c r="A5" s="779">
        <v>111</v>
      </c>
      <c r="B5" s="782">
        <v>109</v>
      </c>
      <c r="C5" s="786">
        <f t="shared" ca="1" si="0"/>
        <v>45318</v>
      </c>
      <c r="D5" s="788"/>
      <c r="E5" s="788"/>
      <c r="F5" s="788"/>
      <c r="G5" s="788"/>
      <c r="H5" s="788"/>
      <c r="I5" s="791"/>
      <c r="J5" s="794" t="str">
        <f t="shared" ca="1" si="1"/>
        <v>慶弔・見舞費</v>
      </c>
      <c r="K5" s="818" t="str">
        <f t="shared" ca="1" si="2"/>
        <v>小杉区域少年野球連盟設立40周年記念式典スタンド花</v>
      </c>
      <c r="L5" s="819"/>
      <c r="M5" s="819"/>
      <c r="N5" s="819"/>
      <c r="O5" s="820"/>
      <c r="P5" s="798">
        <f t="shared" ca="1" si="3"/>
        <v>11000</v>
      </c>
    </row>
    <row r="6" spans="1:22" ht="23.1" customHeight="1">
      <c r="A6" s="779">
        <v>112</v>
      </c>
      <c r="B6" s="782">
        <v>110</v>
      </c>
      <c r="C6" s="786">
        <f t="shared" ca="1" si="0"/>
        <v>45321</v>
      </c>
      <c r="D6" s="788"/>
      <c r="E6" s="788"/>
      <c r="F6" s="788"/>
      <c r="G6" s="788"/>
      <c r="H6" s="788"/>
      <c r="I6" s="791"/>
      <c r="J6" s="794" t="str">
        <f t="shared" ca="1" si="1"/>
        <v>会議・懇談会費</v>
      </c>
      <c r="K6" s="818" t="str">
        <f t="shared" ca="1" si="2"/>
        <v>東京小杉会新年賀詞交歓会会費</v>
      </c>
      <c r="L6" s="819"/>
      <c r="M6" s="819"/>
      <c r="N6" s="819"/>
      <c r="O6" s="820"/>
      <c r="P6" s="798">
        <f t="shared" ca="1" si="3"/>
        <v>10000</v>
      </c>
    </row>
    <row r="7" spans="1:22" ht="23.1" customHeight="1">
      <c r="A7" s="779">
        <v>113</v>
      </c>
      <c r="B7" s="782">
        <v>111</v>
      </c>
      <c r="C7" s="786">
        <f t="shared" ca="1" si="0"/>
        <v>45325</v>
      </c>
      <c r="D7" s="788"/>
      <c r="E7" s="788"/>
      <c r="F7" s="788"/>
      <c r="G7" s="788"/>
      <c r="H7" s="788"/>
      <c r="I7" s="791"/>
      <c r="J7" s="794" t="str">
        <f t="shared" ca="1" si="1"/>
        <v>会議・懇談会費</v>
      </c>
      <c r="K7" s="818" t="str">
        <f t="shared" ca="1" si="2"/>
        <v>東京新湊会新春の集い会費</v>
      </c>
      <c r="L7" s="819"/>
      <c r="M7" s="819"/>
      <c r="N7" s="819"/>
      <c r="O7" s="820"/>
      <c r="P7" s="798">
        <f t="shared" ca="1" si="3"/>
        <v>10000</v>
      </c>
    </row>
    <row r="8" spans="1:22" ht="23.1" customHeight="1">
      <c r="A8" s="779">
        <v>114</v>
      </c>
      <c r="B8" s="782">
        <v>112</v>
      </c>
      <c r="C8" s="786">
        <f t="shared" ca="1" si="0"/>
        <v>45333</v>
      </c>
      <c r="D8" s="788"/>
      <c r="E8" s="788"/>
      <c r="F8" s="788"/>
      <c r="G8" s="788"/>
      <c r="H8" s="788"/>
      <c r="I8" s="791"/>
      <c r="J8" s="794" t="str">
        <f t="shared" ca="1" si="1"/>
        <v>慶弔・見舞費</v>
      </c>
      <c r="K8" s="818" t="str">
        <f t="shared" ca="1" si="2"/>
        <v>市内企業代表取締役社長逝去香典</v>
      </c>
      <c r="L8" s="819"/>
      <c r="M8" s="819"/>
      <c r="N8" s="819"/>
      <c r="O8" s="820"/>
      <c r="P8" s="798">
        <f t="shared" ca="1" si="3"/>
        <v>10000</v>
      </c>
    </row>
    <row r="9" spans="1:22" ht="23.1" customHeight="1">
      <c r="A9" s="779">
        <v>115</v>
      </c>
      <c r="B9" s="782">
        <v>113</v>
      </c>
      <c r="C9" s="786">
        <f t="shared" ca="1" si="0"/>
        <v>45334</v>
      </c>
      <c r="D9" s="788"/>
      <c r="E9" s="788"/>
      <c r="F9" s="788"/>
      <c r="G9" s="788"/>
      <c r="H9" s="788"/>
      <c r="I9" s="791"/>
      <c r="J9" s="794" t="str">
        <f t="shared" ca="1" si="1"/>
        <v>慶弔・見舞費</v>
      </c>
      <c r="K9" s="818" t="str">
        <f t="shared" ca="1" si="2"/>
        <v>市内企業代表取締役社長葬儀生花代</v>
      </c>
      <c r="L9" s="819"/>
      <c r="M9" s="819"/>
      <c r="N9" s="819"/>
      <c r="O9" s="820"/>
      <c r="P9" s="798">
        <f t="shared" ca="1" si="3"/>
        <v>11000</v>
      </c>
    </row>
    <row r="10" spans="1:22" ht="23.1" customHeight="1">
      <c r="A10" s="779">
        <v>116</v>
      </c>
      <c r="B10" s="782">
        <v>114</v>
      </c>
      <c r="C10" s="786">
        <f t="shared" ca="1" si="0"/>
        <v>45342</v>
      </c>
      <c r="D10" s="788"/>
      <c r="E10" s="788"/>
      <c r="F10" s="788"/>
      <c r="G10" s="788"/>
      <c r="H10" s="788"/>
      <c r="I10" s="791"/>
      <c r="J10" s="794" t="str">
        <f t="shared" ca="1" si="1"/>
        <v>会議・懇談会費</v>
      </c>
      <c r="K10" s="818" t="str">
        <f t="shared" ca="1" si="2"/>
        <v>富山県宅地建物取引業協会高岡支部　新春の集い会費</v>
      </c>
      <c r="L10" s="819"/>
      <c r="M10" s="819"/>
      <c r="N10" s="819"/>
      <c r="O10" s="820"/>
      <c r="P10" s="798">
        <f t="shared" ca="1" si="3"/>
        <v>10000</v>
      </c>
    </row>
    <row r="11" spans="1:22" ht="23.1" customHeight="1">
      <c r="A11" s="779">
        <v>117</v>
      </c>
      <c r="B11" s="782">
        <v>115</v>
      </c>
      <c r="C11" s="786">
        <f t="shared" ca="1" si="0"/>
        <v>45344</v>
      </c>
      <c r="D11" s="788"/>
      <c r="E11" s="788"/>
      <c r="F11" s="788"/>
      <c r="G11" s="788"/>
      <c r="H11" s="788"/>
      <c r="I11" s="791"/>
      <c r="J11" s="794" t="str">
        <f t="shared" ca="1" si="1"/>
        <v>その他</v>
      </c>
      <c r="K11" s="818" t="str">
        <f t="shared" ca="1" si="2"/>
        <v>訪問土産</v>
      </c>
      <c r="L11" s="819"/>
      <c r="M11" s="819"/>
      <c r="N11" s="819"/>
      <c r="O11" s="820"/>
      <c r="P11" s="798">
        <f t="shared" ca="1" si="3"/>
        <v>15000</v>
      </c>
    </row>
    <row r="12" spans="1:22" ht="23.1" customHeight="1">
      <c r="A12" s="779">
        <v>118</v>
      </c>
      <c r="B12" s="782">
        <v>116</v>
      </c>
      <c r="C12" s="786">
        <f t="shared" ca="1" si="0"/>
        <v>45354</v>
      </c>
      <c r="D12" s="788"/>
      <c r="E12" s="788"/>
      <c r="F12" s="788"/>
      <c r="G12" s="788"/>
      <c r="H12" s="788"/>
      <c r="I12" s="791"/>
      <c r="J12" s="794" t="str">
        <f t="shared" ca="1" si="1"/>
        <v>慶弔・見舞費</v>
      </c>
      <c r="K12" s="818" t="str">
        <f t="shared" ca="1" si="2"/>
        <v>叙勲受章お祝いの会祝花</v>
      </c>
      <c r="L12" s="819"/>
      <c r="M12" s="819"/>
      <c r="N12" s="819"/>
      <c r="O12" s="820"/>
      <c r="P12" s="798">
        <f t="shared" ca="1" si="3"/>
        <v>13200</v>
      </c>
    </row>
    <row r="13" spans="1:22" ht="23.1" customHeight="1">
      <c r="A13" s="779">
        <v>119</v>
      </c>
      <c r="B13" s="782">
        <v>117</v>
      </c>
      <c r="C13" s="786">
        <f t="shared" ca="1" si="0"/>
        <v>45356</v>
      </c>
      <c r="D13" s="788"/>
      <c r="E13" s="788"/>
      <c r="F13" s="788"/>
      <c r="G13" s="788"/>
      <c r="H13" s="788"/>
      <c r="I13" s="791"/>
      <c r="J13" s="794" t="str">
        <f t="shared" ca="1" si="1"/>
        <v>その他</v>
      </c>
      <c r="K13" s="818" t="str">
        <f t="shared" ca="1" si="2"/>
        <v>訪問土産</v>
      </c>
      <c r="L13" s="819"/>
      <c r="M13" s="819"/>
      <c r="N13" s="819"/>
      <c r="O13" s="820"/>
      <c r="P13" s="798">
        <f t="shared" ca="1" si="3"/>
        <v>24624</v>
      </c>
    </row>
    <row r="14" spans="1:22" ht="23.1" customHeight="1">
      <c r="A14" s="779">
        <v>120</v>
      </c>
      <c r="B14" s="782">
        <v>118</v>
      </c>
      <c r="C14" s="786">
        <f t="shared" ca="1" si="0"/>
        <v>45356</v>
      </c>
      <c r="D14" s="788"/>
      <c r="E14" s="788"/>
      <c r="F14" s="788"/>
      <c r="G14" s="788"/>
      <c r="H14" s="788"/>
      <c r="I14" s="791"/>
      <c r="J14" s="794" t="str">
        <f t="shared" ca="1" si="1"/>
        <v>その他</v>
      </c>
      <c r="K14" s="818" t="str">
        <f t="shared" ca="1" si="2"/>
        <v>訪問土産</v>
      </c>
      <c r="L14" s="819"/>
      <c r="M14" s="819"/>
      <c r="N14" s="819"/>
      <c r="O14" s="820"/>
      <c r="P14" s="798">
        <f t="shared" ca="1" si="3"/>
        <v>40840</v>
      </c>
    </row>
    <row r="15" spans="1:22" ht="23.1" customHeight="1">
      <c r="A15" s="779">
        <v>121</v>
      </c>
      <c r="B15" s="782">
        <v>119</v>
      </c>
      <c r="C15" s="786">
        <f t="shared" ca="1" si="0"/>
        <v>45356</v>
      </c>
      <c r="D15" s="788"/>
      <c r="E15" s="788"/>
      <c r="F15" s="788"/>
      <c r="G15" s="788"/>
      <c r="H15" s="788"/>
      <c r="I15" s="791"/>
      <c r="J15" s="794" t="str">
        <f t="shared" ca="1" si="1"/>
        <v>その他</v>
      </c>
      <c r="K15" s="818" t="str">
        <f t="shared" ca="1" si="2"/>
        <v>訪問土産</v>
      </c>
      <c r="L15" s="819"/>
      <c r="M15" s="819"/>
      <c r="N15" s="819"/>
      <c r="O15" s="820"/>
      <c r="P15" s="798">
        <f t="shared" ca="1" si="3"/>
        <v>5000</v>
      </c>
    </row>
    <row r="16" spans="1:22" ht="23.1" customHeight="1">
      <c r="A16" s="779">
        <v>122</v>
      </c>
      <c r="B16" s="782">
        <v>120</v>
      </c>
      <c r="C16" s="786">
        <f t="shared" ca="1" si="0"/>
        <v>45371</v>
      </c>
      <c r="D16" s="788"/>
      <c r="E16" s="788"/>
      <c r="F16" s="788"/>
      <c r="G16" s="788"/>
      <c r="H16" s="788"/>
      <c r="I16" s="791"/>
      <c r="J16" s="794" t="str">
        <f t="shared" ca="1" si="1"/>
        <v>慶弔・見舞費</v>
      </c>
      <c r="K16" s="818" t="str">
        <f t="shared" ca="1" si="2"/>
        <v>築山洋子絵画展祝花</v>
      </c>
      <c r="L16" s="819"/>
      <c r="M16" s="819"/>
      <c r="N16" s="819"/>
      <c r="O16" s="820"/>
      <c r="P16" s="798">
        <f t="shared" ca="1" si="3"/>
        <v>8800</v>
      </c>
    </row>
    <row r="17" spans="1:16" ht="23.1" customHeight="1">
      <c r="A17" s="779">
        <v>123</v>
      </c>
      <c r="B17" s="782">
        <v>121</v>
      </c>
      <c r="C17" s="786">
        <f t="shared" ca="1" si="0"/>
        <v>45373</v>
      </c>
      <c r="D17" s="788"/>
      <c r="E17" s="788"/>
      <c r="F17" s="788"/>
      <c r="G17" s="788"/>
      <c r="H17" s="788"/>
      <c r="I17" s="791"/>
      <c r="J17" s="794" t="str">
        <f t="shared" ca="1" si="1"/>
        <v>その他</v>
      </c>
      <c r="K17" s="818" t="str">
        <f t="shared" ca="1" si="2"/>
        <v>来客用土産</v>
      </c>
      <c r="L17" s="819"/>
      <c r="M17" s="819"/>
      <c r="N17" s="819"/>
      <c r="O17" s="820"/>
      <c r="P17" s="798">
        <f t="shared" ca="1" si="3"/>
        <v>1547</v>
      </c>
    </row>
    <row r="18" spans="1:16" ht="23.1" customHeight="1">
      <c r="A18" s="779">
        <v>124</v>
      </c>
      <c r="B18" s="782">
        <v>122</v>
      </c>
      <c r="C18" s="786">
        <f t="shared" ca="1" si="0"/>
        <v>45373</v>
      </c>
      <c r="D18" s="788"/>
      <c r="E18" s="788"/>
      <c r="F18" s="788"/>
      <c r="G18" s="788"/>
      <c r="H18" s="788"/>
      <c r="I18" s="791"/>
      <c r="J18" s="794" t="str">
        <f t="shared" ca="1" si="1"/>
        <v>慶弔・見舞費</v>
      </c>
      <c r="K18" s="818" t="str">
        <f t="shared" ca="1" si="2"/>
        <v>映画「祝日」試写会スタンド花</v>
      </c>
      <c r="L18" s="819"/>
      <c r="M18" s="819"/>
      <c r="N18" s="819"/>
      <c r="O18" s="820"/>
      <c r="P18" s="798">
        <f t="shared" ca="1" si="3"/>
        <v>13200</v>
      </c>
    </row>
    <row r="19" spans="1:16" ht="23.1" customHeight="1">
      <c r="A19" s="779">
        <v>125</v>
      </c>
      <c r="B19" s="782">
        <v>123</v>
      </c>
      <c r="C19" s="786">
        <f t="shared" ca="1" si="0"/>
        <v>45380</v>
      </c>
      <c r="D19" s="788"/>
      <c r="E19" s="788"/>
      <c r="F19" s="788"/>
      <c r="G19" s="788"/>
      <c r="H19" s="788"/>
      <c r="I19" s="791"/>
      <c r="J19" s="794" t="str">
        <f t="shared" ca="1" si="1"/>
        <v>その他</v>
      </c>
      <c r="K19" s="818" t="str">
        <f t="shared" ca="1" si="2"/>
        <v>能登半島地震に伴う人的支援（環境省）へのお礼</v>
      </c>
      <c r="L19" s="819"/>
      <c r="M19" s="819"/>
      <c r="N19" s="819"/>
      <c r="O19" s="820"/>
      <c r="P19" s="798">
        <f t="shared" ca="1" si="3"/>
        <v>40956</v>
      </c>
    </row>
    <row r="20" spans="1:16" ht="23.1" hidden="1" customHeight="1">
      <c r="A20" s="779"/>
      <c r="B20" s="782"/>
      <c r="C20" s="786"/>
      <c r="D20" s="788"/>
      <c r="E20" s="788"/>
      <c r="F20" s="788"/>
      <c r="G20" s="788"/>
      <c r="H20" s="788"/>
      <c r="I20" s="791"/>
      <c r="J20" s="794" t="str">
        <f t="shared" ca="1" si="1"/>
        <v/>
      </c>
      <c r="K20" s="818" t="str">
        <f t="shared" ca="1" si="2"/>
        <v/>
      </c>
      <c r="L20" s="819"/>
      <c r="M20" s="819"/>
      <c r="N20" s="819"/>
      <c r="O20" s="820"/>
      <c r="P20" s="798" t="str">
        <f t="shared" ca="1" si="3"/>
        <v/>
      </c>
    </row>
    <row r="21" spans="1:16" ht="23.1" hidden="1" customHeight="1">
      <c r="A21" s="779"/>
      <c r="B21" s="782"/>
      <c r="C21" s="786"/>
      <c r="D21" s="788"/>
      <c r="E21" s="788"/>
      <c r="F21" s="788"/>
      <c r="G21" s="788"/>
      <c r="H21" s="788"/>
      <c r="I21" s="791"/>
      <c r="J21" s="794" t="str">
        <f t="shared" ca="1" si="1"/>
        <v/>
      </c>
      <c r="K21" s="818" t="str">
        <f t="shared" ca="1" si="2"/>
        <v/>
      </c>
      <c r="L21" s="819"/>
      <c r="M21" s="819"/>
      <c r="N21" s="819"/>
      <c r="O21" s="820"/>
      <c r="P21" s="798" t="str">
        <f t="shared" ca="1" si="3"/>
        <v/>
      </c>
    </row>
    <row r="22" spans="1:16" ht="23.1" hidden="1" customHeight="1">
      <c r="A22" s="779"/>
      <c r="B22" s="782"/>
      <c r="C22" s="786" t="str">
        <f t="shared" ref="C22:C38" ca="1" si="4">IF(A22="","",VLOOKUP(A22,実績,22,0))</f>
        <v/>
      </c>
      <c r="D22" s="788"/>
      <c r="E22" s="788"/>
      <c r="F22" s="788"/>
      <c r="G22" s="788"/>
      <c r="H22" s="788"/>
      <c r="I22" s="791"/>
      <c r="J22" s="794" t="str">
        <f t="shared" ca="1" si="1"/>
        <v/>
      </c>
      <c r="K22" s="818" t="str">
        <f t="shared" ca="1" si="2"/>
        <v/>
      </c>
      <c r="L22" s="819"/>
      <c r="M22" s="819"/>
      <c r="N22" s="819"/>
      <c r="O22" s="820"/>
      <c r="P22" s="798" t="str">
        <f t="shared" ca="1" si="3"/>
        <v/>
      </c>
    </row>
    <row r="23" spans="1:16" ht="23.1" hidden="1" customHeight="1">
      <c r="A23" s="779"/>
      <c r="B23" s="782"/>
      <c r="C23" s="786" t="str">
        <f t="shared" ca="1" si="4"/>
        <v/>
      </c>
      <c r="D23" s="788"/>
      <c r="E23" s="788"/>
      <c r="F23" s="788"/>
      <c r="G23" s="788"/>
      <c r="H23" s="788"/>
      <c r="I23" s="791"/>
      <c r="J23" s="794" t="str">
        <f t="shared" ca="1" si="1"/>
        <v/>
      </c>
      <c r="K23" s="818" t="str">
        <f t="shared" ca="1" si="2"/>
        <v/>
      </c>
      <c r="L23" s="819"/>
      <c r="M23" s="819"/>
      <c r="N23" s="819"/>
      <c r="O23" s="820"/>
      <c r="P23" s="798" t="str">
        <f t="shared" ca="1" si="3"/>
        <v/>
      </c>
    </row>
    <row r="24" spans="1:16" ht="23.1" hidden="1" customHeight="1">
      <c r="A24" s="779"/>
      <c r="B24" s="782"/>
      <c r="C24" s="786" t="str">
        <f t="shared" ca="1" si="4"/>
        <v/>
      </c>
      <c r="D24" s="788"/>
      <c r="E24" s="788"/>
      <c r="F24" s="788"/>
      <c r="G24" s="788"/>
      <c r="H24" s="788"/>
      <c r="I24" s="791"/>
      <c r="J24" s="794" t="str">
        <f t="shared" ca="1" si="1"/>
        <v/>
      </c>
      <c r="K24" s="818" t="str">
        <f t="shared" ca="1" si="2"/>
        <v/>
      </c>
      <c r="L24" s="819"/>
      <c r="M24" s="819"/>
      <c r="N24" s="819"/>
      <c r="O24" s="820"/>
      <c r="P24" s="798" t="str">
        <f t="shared" ca="1" si="3"/>
        <v/>
      </c>
    </row>
    <row r="25" spans="1:16" ht="23.1" hidden="1" customHeight="1">
      <c r="A25" s="779"/>
      <c r="B25" s="782"/>
      <c r="C25" s="786" t="str">
        <f t="shared" ca="1" si="4"/>
        <v/>
      </c>
      <c r="D25" s="788"/>
      <c r="E25" s="788"/>
      <c r="F25" s="788"/>
      <c r="G25" s="788"/>
      <c r="H25" s="788"/>
      <c r="I25" s="791"/>
      <c r="J25" s="794" t="str">
        <f t="shared" ca="1" si="1"/>
        <v/>
      </c>
      <c r="K25" s="818" t="str">
        <f t="shared" ca="1" si="2"/>
        <v/>
      </c>
      <c r="L25" s="819"/>
      <c r="M25" s="819"/>
      <c r="N25" s="819"/>
      <c r="O25" s="820"/>
      <c r="P25" s="798" t="str">
        <f t="shared" ca="1" si="3"/>
        <v/>
      </c>
    </row>
    <row r="26" spans="1:16" ht="23.1" hidden="1" customHeight="1">
      <c r="A26" s="779"/>
      <c r="B26" s="782"/>
      <c r="C26" s="786" t="str">
        <f t="shared" ca="1" si="4"/>
        <v/>
      </c>
      <c r="D26" s="788"/>
      <c r="E26" s="788"/>
      <c r="F26" s="788"/>
      <c r="G26" s="788"/>
      <c r="H26" s="788"/>
      <c r="I26" s="791"/>
      <c r="J26" s="794" t="str">
        <f t="shared" ca="1" si="1"/>
        <v/>
      </c>
      <c r="K26" s="818" t="str">
        <f t="shared" ca="1" si="2"/>
        <v/>
      </c>
      <c r="L26" s="819"/>
      <c r="M26" s="819"/>
      <c r="N26" s="819"/>
      <c r="O26" s="820"/>
      <c r="P26" s="798" t="str">
        <f t="shared" ca="1" si="3"/>
        <v/>
      </c>
    </row>
    <row r="27" spans="1:16" ht="23.1" hidden="1" customHeight="1">
      <c r="A27" s="779"/>
      <c r="B27" s="782"/>
      <c r="C27" s="786" t="str">
        <f t="shared" ca="1" si="4"/>
        <v/>
      </c>
      <c r="D27" s="788"/>
      <c r="E27" s="788"/>
      <c r="F27" s="788"/>
      <c r="G27" s="788"/>
      <c r="H27" s="788"/>
      <c r="I27" s="791"/>
      <c r="J27" s="794" t="str">
        <f t="shared" ca="1" si="1"/>
        <v/>
      </c>
      <c r="K27" s="818" t="str">
        <f t="shared" ca="1" si="2"/>
        <v/>
      </c>
      <c r="L27" s="819"/>
      <c r="M27" s="819"/>
      <c r="N27" s="819"/>
      <c r="O27" s="820"/>
      <c r="P27" s="798" t="str">
        <f t="shared" ca="1" si="3"/>
        <v/>
      </c>
    </row>
    <row r="28" spans="1:16" ht="23.1" hidden="1" customHeight="1">
      <c r="A28" s="779"/>
      <c r="B28" s="782"/>
      <c r="C28" s="786" t="str">
        <f t="shared" ca="1" si="4"/>
        <v/>
      </c>
      <c r="D28" s="788"/>
      <c r="E28" s="788"/>
      <c r="F28" s="788"/>
      <c r="G28" s="788"/>
      <c r="H28" s="788"/>
      <c r="I28" s="791"/>
      <c r="J28" s="794" t="str">
        <f t="shared" ca="1" si="1"/>
        <v/>
      </c>
      <c r="K28" s="818" t="str">
        <f t="shared" ca="1" si="2"/>
        <v/>
      </c>
      <c r="L28" s="819"/>
      <c r="M28" s="819"/>
      <c r="N28" s="819"/>
      <c r="O28" s="820"/>
      <c r="P28" s="798" t="str">
        <f t="shared" ca="1" si="3"/>
        <v/>
      </c>
    </row>
    <row r="29" spans="1:16" ht="23.1" hidden="1" customHeight="1">
      <c r="A29" s="779"/>
      <c r="B29" s="782"/>
      <c r="C29" s="786" t="str">
        <f t="shared" ca="1" si="4"/>
        <v/>
      </c>
      <c r="D29" s="788"/>
      <c r="E29" s="788"/>
      <c r="F29" s="788"/>
      <c r="G29" s="788"/>
      <c r="H29" s="788"/>
      <c r="I29" s="791"/>
      <c r="J29" s="794" t="str">
        <f t="shared" ca="1" si="1"/>
        <v/>
      </c>
      <c r="K29" s="818" t="str">
        <f t="shared" ca="1" si="2"/>
        <v/>
      </c>
      <c r="L29" s="819"/>
      <c r="M29" s="819"/>
      <c r="N29" s="819"/>
      <c r="O29" s="820"/>
      <c r="P29" s="798" t="str">
        <f t="shared" ca="1" si="3"/>
        <v/>
      </c>
    </row>
    <row r="30" spans="1:16" ht="23.1" hidden="1" customHeight="1">
      <c r="A30" s="779"/>
      <c r="B30" s="782"/>
      <c r="C30" s="786" t="str">
        <f t="shared" ca="1" si="4"/>
        <v/>
      </c>
      <c r="D30" s="788"/>
      <c r="E30" s="788"/>
      <c r="F30" s="788"/>
      <c r="G30" s="788"/>
      <c r="H30" s="788"/>
      <c r="I30" s="791"/>
      <c r="J30" s="794" t="str">
        <f t="shared" ca="1" si="1"/>
        <v/>
      </c>
      <c r="K30" s="818" t="str">
        <f t="shared" ca="1" si="2"/>
        <v/>
      </c>
      <c r="L30" s="819"/>
      <c r="M30" s="819"/>
      <c r="N30" s="819"/>
      <c r="O30" s="820"/>
      <c r="P30" s="798" t="str">
        <f t="shared" ca="1" si="3"/>
        <v/>
      </c>
    </row>
    <row r="31" spans="1:16" ht="23.1" hidden="1" customHeight="1">
      <c r="A31" s="779"/>
      <c r="B31" s="782"/>
      <c r="C31" s="786" t="str">
        <f t="shared" ca="1" si="4"/>
        <v/>
      </c>
      <c r="D31" s="788"/>
      <c r="E31" s="788"/>
      <c r="F31" s="788"/>
      <c r="G31" s="788"/>
      <c r="H31" s="788"/>
      <c r="I31" s="791"/>
      <c r="J31" s="794" t="str">
        <f t="shared" ca="1" si="1"/>
        <v/>
      </c>
      <c r="K31" s="818" t="str">
        <f t="shared" ca="1" si="2"/>
        <v/>
      </c>
      <c r="L31" s="819"/>
      <c r="M31" s="819"/>
      <c r="N31" s="819"/>
      <c r="O31" s="820"/>
      <c r="P31" s="798" t="str">
        <f t="shared" ca="1" si="3"/>
        <v/>
      </c>
    </row>
    <row r="32" spans="1:16" ht="23.1" hidden="1" customHeight="1">
      <c r="A32" s="779"/>
      <c r="B32" s="782"/>
      <c r="C32" s="786" t="str">
        <f t="shared" ca="1" si="4"/>
        <v/>
      </c>
      <c r="D32" s="788"/>
      <c r="E32" s="788"/>
      <c r="F32" s="788"/>
      <c r="G32" s="788"/>
      <c r="H32" s="788"/>
      <c r="I32" s="791"/>
      <c r="J32" s="794" t="str">
        <f t="shared" ca="1" si="1"/>
        <v/>
      </c>
      <c r="K32" s="818" t="str">
        <f t="shared" ca="1" si="2"/>
        <v/>
      </c>
      <c r="L32" s="819"/>
      <c r="M32" s="819"/>
      <c r="N32" s="819"/>
      <c r="O32" s="820"/>
      <c r="P32" s="798" t="str">
        <f t="shared" ca="1" si="3"/>
        <v/>
      </c>
    </row>
    <row r="33" spans="1:16" ht="23.1" hidden="1" customHeight="1">
      <c r="A33" s="779"/>
      <c r="B33" s="782"/>
      <c r="C33" s="786" t="str">
        <f t="shared" ca="1" si="4"/>
        <v/>
      </c>
      <c r="D33" s="788"/>
      <c r="E33" s="788"/>
      <c r="F33" s="788"/>
      <c r="G33" s="788"/>
      <c r="H33" s="788"/>
      <c r="I33" s="791"/>
      <c r="J33" s="794" t="str">
        <f t="shared" ca="1" si="1"/>
        <v/>
      </c>
      <c r="K33" s="818" t="str">
        <f t="shared" ca="1" si="2"/>
        <v/>
      </c>
      <c r="L33" s="819"/>
      <c r="M33" s="819"/>
      <c r="N33" s="819"/>
      <c r="O33" s="820"/>
      <c r="P33" s="798" t="str">
        <f t="shared" ca="1" si="3"/>
        <v/>
      </c>
    </row>
    <row r="34" spans="1:16" ht="23.1" hidden="1" customHeight="1">
      <c r="A34" s="779"/>
      <c r="B34" s="782"/>
      <c r="C34" s="786" t="str">
        <f t="shared" ca="1" si="4"/>
        <v/>
      </c>
      <c r="D34" s="788"/>
      <c r="E34" s="788"/>
      <c r="F34" s="788"/>
      <c r="G34" s="788"/>
      <c r="H34" s="788"/>
      <c r="I34" s="791"/>
      <c r="J34" s="794" t="str">
        <f t="shared" ca="1" si="1"/>
        <v/>
      </c>
      <c r="K34" s="818" t="str">
        <f t="shared" ca="1" si="2"/>
        <v/>
      </c>
      <c r="L34" s="819"/>
      <c r="M34" s="819"/>
      <c r="N34" s="819"/>
      <c r="O34" s="820"/>
      <c r="P34" s="798" t="str">
        <f t="shared" ca="1" si="3"/>
        <v/>
      </c>
    </row>
    <row r="35" spans="1:16" ht="23.1" hidden="1" customHeight="1">
      <c r="A35" s="779"/>
      <c r="B35" s="782"/>
      <c r="C35" s="786" t="str">
        <f t="shared" ca="1" si="4"/>
        <v/>
      </c>
      <c r="D35" s="788"/>
      <c r="E35" s="788"/>
      <c r="F35" s="788"/>
      <c r="G35" s="788"/>
      <c r="H35" s="788"/>
      <c r="I35" s="791"/>
      <c r="J35" s="794" t="str">
        <f t="shared" ca="1" si="1"/>
        <v/>
      </c>
      <c r="K35" s="818" t="str">
        <f t="shared" ca="1" si="2"/>
        <v/>
      </c>
      <c r="L35" s="819"/>
      <c r="M35" s="819"/>
      <c r="N35" s="819"/>
      <c r="O35" s="820"/>
      <c r="P35" s="798" t="str">
        <f t="shared" ca="1" si="3"/>
        <v/>
      </c>
    </row>
    <row r="36" spans="1:16" ht="23.1" hidden="1" customHeight="1">
      <c r="A36" s="779"/>
      <c r="B36" s="782"/>
      <c r="C36" s="786" t="str">
        <f t="shared" ca="1" si="4"/>
        <v/>
      </c>
      <c r="D36" s="788"/>
      <c r="E36" s="788"/>
      <c r="F36" s="788"/>
      <c r="G36" s="788"/>
      <c r="H36" s="788"/>
      <c r="I36" s="791"/>
      <c r="J36" s="794" t="str">
        <f t="shared" ca="1" si="1"/>
        <v/>
      </c>
      <c r="K36" s="818" t="str">
        <f t="shared" ca="1" si="2"/>
        <v/>
      </c>
      <c r="L36" s="819"/>
      <c r="M36" s="819"/>
      <c r="N36" s="819"/>
      <c r="O36" s="820"/>
      <c r="P36" s="798" t="str">
        <f t="shared" ca="1" si="3"/>
        <v/>
      </c>
    </row>
    <row r="37" spans="1:16" ht="23.1" hidden="1" customHeight="1">
      <c r="A37" s="779"/>
      <c r="B37" s="782"/>
      <c r="C37" s="786" t="str">
        <f t="shared" ca="1" si="4"/>
        <v/>
      </c>
      <c r="D37" s="788"/>
      <c r="E37" s="788"/>
      <c r="F37" s="788"/>
      <c r="G37" s="788"/>
      <c r="H37" s="788"/>
      <c r="I37" s="791"/>
      <c r="J37" s="794" t="str">
        <f t="shared" ca="1" si="1"/>
        <v/>
      </c>
      <c r="K37" s="818" t="str">
        <f t="shared" ca="1" si="2"/>
        <v/>
      </c>
      <c r="L37" s="819"/>
      <c r="M37" s="819"/>
      <c r="N37" s="819"/>
      <c r="O37" s="820"/>
      <c r="P37" s="798" t="str">
        <f t="shared" ca="1" si="3"/>
        <v/>
      </c>
    </row>
    <row r="38" spans="1:16" ht="23.1" hidden="1" customHeight="1">
      <c r="A38" s="779"/>
      <c r="B38" s="782"/>
      <c r="C38" s="786" t="str">
        <f t="shared" ca="1" si="4"/>
        <v/>
      </c>
      <c r="D38" s="788"/>
      <c r="E38" s="788"/>
      <c r="F38" s="788"/>
      <c r="G38" s="788"/>
      <c r="H38" s="788"/>
      <c r="I38" s="791"/>
      <c r="J38" s="794" t="str">
        <f t="shared" ca="1" si="1"/>
        <v/>
      </c>
      <c r="K38" s="818" t="str">
        <f t="shared" ca="1" si="2"/>
        <v/>
      </c>
      <c r="L38" s="819"/>
      <c r="M38" s="819"/>
      <c r="N38" s="819"/>
      <c r="O38" s="820"/>
      <c r="P38" s="798" t="str">
        <f t="shared" ca="1" si="3"/>
        <v/>
      </c>
    </row>
    <row r="39" spans="1:16" ht="23.1" customHeight="1">
      <c r="A39" s="813"/>
      <c r="B39" s="803" t="s">
        <v>28</v>
      </c>
      <c r="C39" s="804"/>
      <c r="D39" s="804"/>
      <c r="E39" s="804"/>
      <c r="F39" s="804"/>
      <c r="G39" s="804"/>
      <c r="H39" s="804"/>
      <c r="I39" s="804"/>
      <c r="J39" s="804"/>
      <c r="K39" s="804"/>
      <c r="L39" s="804"/>
      <c r="M39" s="804"/>
      <c r="N39" s="804"/>
      <c r="O39" s="811"/>
      <c r="P39" s="799">
        <f ca="1">SUM(P3:P38)</f>
        <v>246167</v>
      </c>
    </row>
    <row r="40" spans="1:16" ht="20.100000000000001" customHeight="1">
      <c r="A40" s="781"/>
      <c r="B40" s="781"/>
      <c r="C40" s="781"/>
      <c r="D40" s="781"/>
      <c r="E40" s="781"/>
      <c r="F40" s="781"/>
      <c r="G40" s="781"/>
      <c r="H40" s="781"/>
      <c r="I40" s="781"/>
      <c r="J40" s="781"/>
      <c r="K40" s="781"/>
      <c r="L40" s="781"/>
      <c r="M40" s="781"/>
      <c r="N40" s="781"/>
      <c r="O40" s="781"/>
      <c r="P40" s="800"/>
    </row>
    <row r="41" spans="1:16" ht="20.100000000000001" customHeight="1"/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spans="3:22" ht="20.100000000000001" customHeight="1"/>
    <row r="50" spans="3:22" ht="20.100000000000001" customHeight="1"/>
    <row r="51" spans="3:22" ht="20.100000000000001" customHeight="1"/>
    <row r="52" spans="3:22" s="773" customFormat="1" ht="20.100000000000001" customHeight="1">
      <c r="C52" s="774"/>
      <c r="D52" s="774"/>
      <c r="E52" s="774"/>
      <c r="F52" s="774"/>
      <c r="G52" s="774"/>
      <c r="H52" s="774"/>
      <c r="I52" s="774"/>
      <c r="J52" s="775"/>
      <c r="K52" s="774"/>
      <c r="L52" s="774"/>
      <c r="M52" s="774"/>
      <c r="N52" s="774"/>
      <c r="O52" s="774"/>
      <c r="P52" s="776"/>
      <c r="Q52" s="774"/>
      <c r="R52" s="774"/>
      <c r="S52" s="774"/>
      <c r="T52" s="774"/>
      <c r="U52" s="774"/>
      <c r="V52" s="774"/>
    </row>
    <row r="53" spans="3:22" s="773" customFormat="1" ht="20.100000000000001" customHeight="1">
      <c r="C53" s="774"/>
      <c r="D53" s="774"/>
      <c r="E53" s="774"/>
      <c r="F53" s="774"/>
      <c r="G53" s="774"/>
      <c r="H53" s="774"/>
      <c r="I53" s="774"/>
      <c r="J53" s="775"/>
      <c r="K53" s="774"/>
      <c r="L53" s="774"/>
      <c r="M53" s="774"/>
      <c r="N53" s="774"/>
      <c r="O53" s="774"/>
      <c r="P53" s="776"/>
      <c r="Q53" s="774"/>
      <c r="R53" s="774"/>
      <c r="S53" s="774"/>
      <c r="T53" s="774"/>
      <c r="U53" s="774"/>
      <c r="V53" s="774"/>
    </row>
    <row r="54" spans="3:22" s="773" customFormat="1" ht="20.100000000000001" customHeight="1">
      <c r="C54" s="774"/>
      <c r="D54" s="774"/>
      <c r="E54" s="774"/>
      <c r="F54" s="774"/>
      <c r="G54" s="774"/>
      <c r="H54" s="774"/>
      <c r="I54" s="774"/>
      <c r="J54" s="775"/>
      <c r="K54" s="774"/>
      <c r="L54" s="774"/>
      <c r="M54" s="774"/>
      <c r="N54" s="774"/>
      <c r="O54" s="774"/>
      <c r="P54" s="776"/>
      <c r="Q54" s="774"/>
      <c r="R54" s="774"/>
      <c r="S54" s="774"/>
      <c r="T54" s="774"/>
      <c r="U54" s="774"/>
      <c r="V54" s="774"/>
    </row>
    <row r="55" spans="3:22" s="773" customFormat="1" ht="20.100000000000001" customHeight="1">
      <c r="C55" s="774"/>
      <c r="D55" s="774"/>
      <c r="E55" s="774"/>
      <c r="F55" s="774"/>
      <c r="G55" s="774"/>
      <c r="H55" s="774"/>
      <c r="I55" s="774"/>
      <c r="J55" s="775"/>
      <c r="K55" s="774"/>
      <c r="L55" s="774"/>
      <c r="M55" s="774"/>
      <c r="N55" s="774"/>
      <c r="O55" s="774"/>
      <c r="P55" s="776"/>
      <c r="Q55" s="774"/>
      <c r="R55" s="774"/>
      <c r="S55" s="774"/>
      <c r="T55" s="774"/>
      <c r="U55" s="774"/>
      <c r="V55" s="774"/>
    </row>
    <row r="56" spans="3:22" s="773" customFormat="1" ht="20.100000000000001" customHeight="1">
      <c r="C56" s="774"/>
      <c r="D56" s="774"/>
      <c r="E56" s="774"/>
      <c r="F56" s="774"/>
      <c r="G56" s="774"/>
      <c r="H56" s="774"/>
      <c r="I56" s="774"/>
      <c r="J56" s="775"/>
      <c r="K56" s="774"/>
      <c r="L56" s="774"/>
      <c r="M56" s="774"/>
      <c r="N56" s="774"/>
      <c r="O56" s="774"/>
      <c r="P56" s="776"/>
      <c r="Q56" s="774"/>
      <c r="R56" s="774"/>
      <c r="S56" s="774"/>
      <c r="T56" s="774"/>
      <c r="U56" s="774"/>
      <c r="V56" s="774"/>
    </row>
    <row r="57" spans="3:22" s="773" customFormat="1" ht="20.100000000000001" customHeight="1">
      <c r="C57" s="774"/>
      <c r="D57" s="774"/>
      <c r="E57" s="774"/>
      <c r="F57" s="774"/>
      <c r="G57" s="774"/>
      <c r="H57" s="774"/>
      <c r="I57" s="774"/>
      <c r="J57" s="775"/>
      <c r="K57" s="774"/>
      <c r="L57" s="774"/>
      <c r="M57" s="774"/>
      <c r="N57" s="774"/>
      <c r="O57" s="774"/>
      <c r="P57" s="776"/>
      <c r="Q57" s="774"/>
      <c r="R57" s="774"/>
      <c r="S57" s="774"/>
      <c r="T57" s="774"/>
      <c r="U57" s="774"/>
      <c r="V57" s="774"/>
    </row>
    <row r="58" spans="3:22" s="773" customFormat="1" ht="20.100000000000001" customHeight="1">
      <c r="C58" s="774"/>
      <c r="D58" s="774"/>
      <c r="E58" s="774"/>
      <c r="F58" s="774"/>
      <c r="G58" s="774"/>
      <c r="H58" s="774"/>
      <c r="I58" s="774"/>
      <c r="J58" s="775"/>
      <c r="K58" s="774"/>
      <c r="L58" s="774"/>
      <c r="M58" s="774"/>
      <c r="N58" s="774"/>
      <c r="O58" s="774"/>
      <c r="P58" s="776"/>
      <c r="Q58" s="774"/>
      <c r="R58" s="774"/>
      <c r="S58" s="774"/>
      <c r="T58" s="774"/>
      <c r="U58" s="774"/>
      <c r="V58" s="774"/>
    </row>
    <row r="59" spans="3:22" s="773" customFormat="1" ht="20.100000000000001" customHeight="1">
      <c r="C59" s="774"/>
      <c r="D59" s="774"/>
      <c r="E59" s="774"/>
      <c r="F59" s="774"/>
      <c r="G59" s="774"/>
      <c r="H59" s="774"/>
      <c r="I59" s="774"/>
      <c r="J59" s="775"/>
      <c r="K59" s="774"/>
      <c r="L59" s="774"/>
      <c r="M59" s="774"/>
      <c r="N59" s="774"/>
      <c r="O59" s="774"/>
      <c r="P59" s="776"/>
      <c r="Q59" s="774"/>
      <c r="R59" s="774"/>
      <c r="S59" s="774"/>
      <c r="T59" s="774"/>
      <c r="U59" s="774"/>
      <c r="V59" s="774"/>
    </row>
    <row r="60" spans="3:22" s="773" customFormat="1" ht="20.100000000000001" customHeight="1">
      <c r="C60" s="774"/>
      <c r="D60" s="774"/>
      <c r="E60" s="774"/>
      <c r="F60" s="774"/>
      <c r="G60" s="774"/>
      <c r="H60" s="774"/>
      <c r="I60" s="774"/>
      <c r="J60" s="775"/>
      <c r="K60" s="774"/>
      <c r="L60" s="774"/>
      <c r="M60" s="774"/>
      <c r="N60" s="774"/>
      <c r="O60" s="774"/>
      <c r="P60" s="776"/>
      <c r="Q60" s="774"/>
      <c r="R60" s="774"/>
      <c r="S60" s="774"/>
      <c r="T60" s="774"/>
      <c r="U60" s="774"/>
      <c r="V60" s="774"/>
    </row>
    <row r="61" spans="3:22" s="773" customFormat="1" ht="20.100000000000001" customHeight="1">
      <c r="C61" s="774"/>
      <c r="D61" s="774"/>
      <c r="E61" s="774"/>
      <c r="F61" s="774"/>
      <c r="G61" s="774"/>
      <c r="H61" s="774"/>
      <c r="I61" s="774"/>
      <c r="J61" s="775"/>
      <c r="K61" s="774"/>
      <c r="L61" s="774"/>
      <c r="M61" s="774"/>
      <c r="N61" s="774"/>
      <c r="O61" s="774"/>
      <c r="P61" s="776"/>
      <c r="Q61" s="774"/>
      <c r="R61" s="774"/>
      <c r="S61" s="774"/>
      <c r="T61" s="774"/>
      <c r="U61" s="774"/>
      <c r="V61" s="774"/>
    </row>
    <row r="62" spans="3:22" s="773" customFormat="1" ht="20.100000000000001" customHeight="1">
      <c r="C62" s="774"/>
      <c r="D62" s="774"/>
      <c r="E62" s="774"/>
      <c r="F62" s="774"/>
      <c r="G62" s="774"/>
      <c r="H62" s="774"/>
      <c r="I62" s="774"/>
      <c r="J62" s="775"/>
      <c r="K62" s="774"/>
      <c r="L62" s="774"/>
      <c r="M62" s="774"/>
      <c r="N62" s="774"/>
      <c r="O62" s="774"/>
      <c r="P62" s="776"/>
      <c r="Q62" s="774"/>
      <c r="R62" s="774"/>
      <c r="S62" s="774"/>
      <c r="T62" s="774"/>
      <c r="U62" s="774"/>
      <c r="V62" s="774"/>
    </row>
    <row r="63" spans="3:22" s="773" customFormat="1" ht="20.100000000000001" customHeight="1">
      <c r="C63" s="774"/>
      <c r="D63" s="774"/>
      <c r="E63" s="774"/>
      <c r="F63" s="774"/>
      <c r="G63" s="774"/>
      <c r="H63" s="774"/>
      <c r="I63" s="774"/>
      <c r="J63" s="775"/>
      <c r="K63" s="774"/>
      <c r="L63" s="774"/>
      <c r="M63" s="774"/>
      <c r="N63" s="774"/>
      <c r="O63" s="774"/>
      <c r="P63" s="776"/>
      <c r="Q63" s="774"/>
      <c r="R63" s="774"/>
      <c r="S63" s="774"/>
      <c r="T63" s="774"/>
      <c r="U63" s="774"/>
      <c r="V63" s="774"/>
    </row>
    <row r="64" spans="3:22" s="773" customFormat="1" ht="20.100000000000001" customHeight="1">
      <c r="C64" s="774"/>
      <c r="D64" s="774"/>
      <c r="E64" s="774"/>
      <c r="F64" s="774"/>
      <c r="G64" s="774"/>
      <c r="H64" s="774"/>
      <c r="I64" s="774"/>
      <c r="J64" s="775"/>
      <c r="K64" s="774"/>
      <c r="L64" s="774"/>
      <c r="M64" s="774"/>
      <c r="N64" s="774"/>
      <c r="O64" s="774"/>
      <c r="P64" s="776"/>
      <c r="Q64" s="774"/>
      <c r="R64" s="774"/>
      <c r="S64" s="774"/>
      <c r="T64" s="774"/>
      <c r="U64" s="774"/>
      <c r="V64" s="774"/>
    </row>
    <row r="65" spans="3:22" s="773" customFormat="1" ht="20.100000000000001" customHeight="1">
      <c r="C65" s="774"/>
      <c r="D65" s="774"/>
      <c r="E65" s="774"/>
      <c r="F65" s="774"/>
      <c r="G65" s="774"/>
      <c r="H65" s="774"/>
      <c r="I65" s="774"/>
      <c r="J65" s="775"/>
      <c r="K65" s="774"/>
      <c r="L65" s="774"/>
      <c r="M65" s="774"/>
      <c r="N65" s="774"/>
      <c r="O65" s="774"/>
      <c r="P65" s="776"/>
      <c r="Q65" s="774"/>
      <c r="R65" s="774"/>
      <c r="S65" s="774"/>
      <c r="T65" s="774"/>
      <c r="U65" s="774"/>
      <c r="V65" s="774"/>
    </row>
    <row r="66" spans="3:22" s="773" customFormat="1" ht="20.100000000000001" customHeight="1">
      <c r="C66" s="774"/>
      <c r="D66" s="774"/>
      <c r="E66" s="774"/>
      <c r="F66" s="774"/>
      <c r="G66" s="774"/>
      <c r="H66" s="774"/>
      <c r="I66" s="774"/>
      <c r="J66" s="775"/>
      <c r="K66" s="774"/>
      <c r="L66" s="774"/>
      <c r="M66" s="774"/>
      <c r="N66" s="774"/>
      <c r="O66" s="774"/>
      <c r="P66" s="776"/>
      <c r="Q66" s="774"/>
      <c r="R66" s="774"/>
      <c r="S66" s="774"/>
      <c r="T66" s="774"/>
      <c r="U66" s="774"/>
      <c r="V66" s="774"/>
    </row>
    <row r="67" spans="3:22" s="773" customFormat="1" ht="20.100000000000001" customHeight="1">
      <c r="C67" s="774"/>
      <c r="D67" s="774"/>
      <c r="E67" s="774"/>
      <c r="F67" s="774"/>
      <c r="G67" s="774"/>
      <c r="H67" s="774"/>
      <c r="I67" s="774"/>
      <c r="J67" s="775"/>
      <c r="K67" s="774"/>
      <c r="L67" s="774"/>
      <c r="M67" s="774"/>
      <c r="N67" s="774"/>
      <c r="O67" s="774"/>
      <c r="P67" s="776"/>
      <c r="Q67" s="774"/>
      <c r="R67" s="774"/>
      <c r="S67" s="774"/>
      <c r="T67" s="774"/>
      <c r="U67" s="774"/>
      <c r="V67" s="774"/>
    </row>
    <row r="68" spans="3:22" s="773" customFormat="1" ht="20.100000000000001" customHeight="1">
      <c r="C68" s="774"/>
      <c r="D68" s="774"/>
      <c r="E68" s="774"/>
      <c r="F68" s="774"/>
      <c r="G68" s="774"/>
      <c r="H68" s="774"/>
      <c r="I68" s="774"/>
      <c r="J68" s="775"/>
      <c r="K68" s="774"/>
      <c r="L68" s="774"/>
      <c r="M68" s="774"/>
      <c r="N68" s="774"/>
      <c r="O68" s="774"/>
      <c r="P68" s="776"/>
      <c r="Q68" s="774"/>
      <c r="R68" s="774"/>
      <c r="S68" s="774"/>
      <c r="T68" s="774"/>
      <c r="U68" s="774"/>
      <c r="V68" s="774"/>
    </row>
    <row r="69" spans="3:22" s="773" customFormat="1" ht="20.100000000000001" customHeight="1">
      <c r="C69" s="774"/>
      <c r="D69" s="774"/>
      <c r="E69" s="774"/>
      <c r="F69" s="774"/>
      <c r="G69" s="774"/>
      <c r="H69" s="774"/>
      <c r="I69" s="774"/>
      <c r="J69" s="775"/>
      <c r="K69" s="774"/>
      <c r="L69" s="774"/>
      <c r="M69" s="774"/>
      <c r="N69" s="774"/>
      <c r="O69" s="774"/>
      <c r="P69" s="776"/>
      <c r="Q69" s="774"/>
      <c r="R69" s="774"/>
      <c r="S69" s="774"/>
      <c r="T69" s="774"/>
      <c r="U69" s="774"/>
      <c r="V69" s="774"/>
    </row>
    <row r="70" spans="3:22" s="773" customFormat="1" ht="20.100000000000001" customHeight="1">
      <c r="C70" s="774"/>
      <c r="D70" s="774"/>
      <c r="E70" s="774"/>
      <c r="F70" s="774"/>
      <c r="G70" s="774"/>
      <c r="H70" s="774"/>
      <c r="I70" s="774"/>
      <c r="J70" s="775"/>
      <c r="K70" s="774"/>
      <c r="L70" s="774"/>
      <c r="M70" s="774"/>
      <c r="N70" s="774"/>
      <c r="O70" s="774"/>
      <c r="P70" s="776"/>
      <c r="Q70" s="774"/>
      <c r="R70" s="774"/>
      <c r="S70" s="774"/>
      <c r="T70" s="774"/>
      <c r="U70" s="774"/>
      <c r="V70" s="774"/>
    </row>
  </sheetData>
  <mergeCells count="77">
    <mergeCell ref="A1:P1"/>
    <mergeCell ref="C2:I2"/>
    <mergeCell ref="K2:O2"/>
    <mergeCell ref="C3:I3"/>
    <mergeCell ref="K3:O3"/>
    <mergeCell ref="R3:V3"/>
    <mergeCell ref="C4:I4"/>
    <mergeCell ref="K4:O4"/>
    <mergeCell ref="C5:I5"/>
    <mergeCell ref="K5:O5"/>
    <mergeCell ref="C6:I6"/>
    <mergeCell ref="K6:O6"/>
    <mergeCell ref="C7:I7"/>
    <mergeCell ref="K7:O7"/>
    <mergeCell ref="C8:I8"/>
    <mergeCell ref="K8:O8"/>
    <mergeCell ref="C9:I9"/>
    <mergeCell ref="K9:O9"/>
    <mergeCell ref="C10:I10"/>
    <mergeCell ref="K10:O10"/>
    <mergeCell ref="C11:I11"/>
    <mergeCell ref="K11:O11"/>
    <mergeCell ref="C12:I12"/>
    <mergeCell ref="K12:O12"/>
    <mergeCell ref="C13:I13"/>
    <mergeCell ref="K13:O13"/>
    <mergeCell ref="C14:I14"/>
    <mergeCell ref="K14:O14"/>
    <mergeCell ref="C15:I15"/>
    <mergeCell ref="K15:O15"/>
    <mergeCell ref="C16:I16"/>
    <mergeCell ref="K16:O16"/>
    <mergeCell ref="C17:I17"/>
    <mergeCell ref="K17:O17"/>
    <mergeCell ref="C18:I18"/>
    <mergeCell ref="K18:O18"/>
    <mergeCell ref="C19:I19"/>
    <mergeCell ref="K19:O19"/>
    <mergeCell ref="C20:I20"/>
    <mergeCell ref="K20:O20"/>
    <mergeCell ref="C21:I21"/>
    <mergeCell ref="K21:O21"/>
    <mergeCell ref="C22:I22"/>
    <mergeCell ref="K22:O22"/>
    <mergeCell ref="C23:I23"/>
    <mergeCell ref="K23:O23"/>
    <mergeCell ref="C24:I24"/>
    <mergeCell ref="K24:O24"/>
    <mergeCell ref="C25:I25"/>
    <mergeCell ref="K25:O25"/>
    <mergeCell ref="C26:I26"/>
    <mergeCell ref="K26:O26"/>
    <mergeCell ref="C27:I27"/>
    <mergeCell ref="K27:O27"/>
    <mergeCell ref="C28:I28"/>
    <mergeCell ref="K28:O28"/>
    <mergeCell ref="C29:I29"/>
    <mergeCell ref="K29:O29"/>
    <mergeCell ref="C30:I30"/>
    <mergeCell ref="K30:O30"/>
    <mergeCell ref="C31:I31"/>
    <mergeCell ref="K31:O31"/>
    <mergeCell ref="C32:I32"/>
    <mergeCell ref="K32:O32"/>
    <mergeCell ref="C33:I33"/>
    <mergeCell ref="K33:O33"/>
    <mergeCell ref="C34:I34"/>
    <mergeCell ref="K34:O34"/>
    <mergeCell ref="C35:I35"/>
    <mergeCell ref="K35:O35"/>
    <mergeCell ref="C36:I36"/>
    <mergeCell ref="K36:O36"/>
    <mergeCell ref="C37:I37"/>
    <mergeCell ref="K37:O37"/>
    <mergeCell ref="C38:I38"/>
    <mergeCell ref="K38:O38"/>
    <mergeCell ref="B39:O39"/>
  </mergeCells>
  <phoneticPr fontId="1"/>
  <printOptions horizontalCentered="1"/>
  <pageMargins left="0.70866141732283472" right="0.70866141732283472" top="0.59055118110236227" bottom="0.19685039370078741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W37"/>
  <sheetViews>
    <sheetView topLeftCell="A4" workbookViewId="0">
      <selection activeCell="I14" sqref="I14:P14"/>
    </sheetView>
  </sheetViews>
  <sheetFormatPr defaultRowHeight="12.75"/>
  <cols>
    <col min="1" max="1" width="3.375" style="773" customWidth="1"/>
    <col min="2" max="2" width="6.75" style="774" customWidth="1"/>
    <col min="3" max="6" width="10.125" style="774" customWidth="1"/>
    <col min="7" max="8" width="10.125" style="775" customWidth="1"/>
    <col min="9" max="9" width="10.125" style="776" customWidth="1"/>
    <col min="10" max="16" width="2" style="774" customWidth="1"/>
    <col min="17" max="17" width="7" style="775" bestFit="1" customWidth="1"/>
    <col min="18" max="16384" width="9" style="774" customWidth="1"/>
  </cols>
  <sheetData>
    <row r="1" spans="1:23" s="166" customFormat="1" ht="16.5" customHeight="1">
      <c r="A1" s="821" t="s">
        <v>36</v>
      </c>
      <c r="B1" s="825"/>
      <c r="C1" s="830" t="s">
        <v>13</v>
      </c>
      <c r="D1" s="830" t="s">
        <v>182</v>
      </c>
      <c r="E1" s="830" t="s">
        <v>126</v>
      </c>
      <c r="F1" s="830" t="s">
        <v>102</v>
      </c>
      <c r="G1" s="830" t="s">
        <v>88</v>
      </c>
      <c r="H1" s="830" t="s">
        <v>34</v>
      </c>
      <c r="I1" s="837"/>
      <c r="Q1" s="843"/>
    </row>
    <row r="2" spans="1:23" ht="69.75" customHeight="1">
      <c r="A2" s="822"/>
      <c r="B2" s="826"/>
      <c r="C2" s="831"/>
      <c r="D2" s="831"/>
      <c r="E2" s="831"/>
      <c r="F2" s="831"/>
      <c r="G2" s="833"/>
      <c r="H2" s="833"/>
    </row>
    <row r="3" spans="1:23" ht="23.1" customHeight="1">
      <c r="A3" s="823" t="s">
        <v>73</v>
      </c>
      <c r="B3" s="827"/>
      <c r="C3" s="827"/>
      <c r="D3" s="827"/>
      <c r="E3" s="827"/>
      <c r="F3" s="827"/>
      <c r="G3" s="827"/>
      <c r="H3" s="835"/>
      <c r="I3" s="838">
        <f ca="1">SUM(I6:I35)</f>
        <v>102500</v>
      </c>
      <c r="J3" s="838"/>
      <c r="K3" s="838"/>
      <c r="L3" s="838"/>
      <c r="M3" s="838"/>
      <c r="N3" s="838"/>
      <c r="O3" s="838"/>
      <c r="P3" s="838"/>
      <c r="Q3" s="838"/>
    </row>
    <row r="4" spans="1:23" ht="23.1" customHeight="1">
      <c r="A4" s="824" t="s">
        <v>313</v>
      </c>
      <c r="B4" s="824"/>
      <c r="C4" s="824"/>
      <c r="D4" s="824"/>
      <c r="E4" s="824"/>
      <c r="F4" s="824"/>
      <c r="G4" s="824"/>
      <c r="H4" s="824"/>
      <c r="I4" s="838">
        <f ca="1">I3</f>
        <v>102500</v>
      </c>
      <c r="J4" s="838"/>
      <c r="K4" s="838"/>
      <c r="L4" s="838"/>
      <c r="M4" s="838"/>
      <c r="N4" s="838"/>
      <c r="O4" s="838"/>
      <c r="P4" s="838"/>
      <c r="Q4" s="838"/>
    </row>
    <row r="5" spans="1:23" s="775" customFormat="1" ht="23.1" customHeight="1">
      <c r="A5" s="778" t="s">
        <v>94</v>
      </c>
      <c r="B5" s="828" t="s">
        <v>82</v>
      </c>
      <c r="C5" s="280"/>
      <c r="D5" s="280"/>
      <c r="E5" s="280"/>
      <c r="F5" s="280"/>
      <c r="G5" s="280"/>
      <c r="H5" s="836"/>
      <c r="I5" s="278" t="s">
        <v>78</v>
      </c>
      <c r="J5" s="265" t="s">
        <v>195</v>
      </c>
      <c r="K5" s="265"/>
      <c r="L5" s="265"/>
      <c r="M5" s="265"/>
      <c r="N5" s="265"/>
      <c r="O5" s="265"/>
      <c r="P5" s="790"/>
      <c r="Q5" s="278" t="s">
        <v>23</v>
      </c>
      <c r="S5" s="775"/>
      <c r="T5" s="775"/>
      <c r="U5" s="775"/>
      <c r="V5" s="775"/>
      <c r="W5" s="775"/>
    </row>
    <row r="6" spans="1:23" ht="23.1" customHeight="1">
      <c r="A6" s="779">
        <v>1</v>
      </c>
      <c r="B6" s="829" t="str">
        <f t="shared" ref="B6:B14" ca="1" si="0">IF($A6="","",VLOOKUP($A6,実績,5,0))</f>
        <v>射水市商工会青年部懇談会会費</v>
      </c>
      <c r="C6" s="819"/>
      <c r="D6" s="819"/>
      <c r="E6" s="819"/>
      <c r="F6" s="820"/>
      <c r="G6" s="834" t="str">
        <f t="shared" ref="G6:G14" ca="1" si="1">IF($A6="","",VLOOKUP($A6,実績,6,0))</f>
        <v>会議・懇談会費</v>
      </c>
      <c r="H6" s="794" t="str">
        <f t="shared" ref="H6:H14" ca="1" si="2">IF($A6="","",VLOOKUP($A6,実績,7,0))</f>
        <v>(会議・懇談会費)</v>
      </c>
      <c r="I6" s="798">
        <f t="shared" ref="I6:I14" ca="1" si="3">IF($A6="","",VLOOKUP($A6,実績,20,0))</f>
        <v>5000</v>
      </c>
      <c r="J6" s="839">
        <f t="shared" ref="J6:J14" ca="1" si="4">IF($A6="","",VLOOKUP($A6,実績,8,0))</f>
        <v>45029</v>
      </c>
      <c r="K6" s="840"/>
      <c r="L6" s="840"/>
      <c r="M6" s="840"/>
      <c r="N6" s="840"/>
      <c r="O6" s="840"/>
      <c r="P6" s="841"/>
      <c r="Q6" s="844" t="str">
        <f t="shared" ref="Q6:Q14" ca="1" si="5">IF($I6="","",VLOOKUP($A6,実績,21,0))</f>
        <v>現金</v>
      </c>
      <c r="S6" s="801"/>
      <c r="T6" s="801"/>
      <c r="U6" s="801"/>
      <c r="V6" s="801"/>
      <c r="W6" s="801"/>
    </row>
    <row r="7" spans="1:23" ht="23.1" customHeight="1">
      <c r="A7" s="779">
        <v>2</v>
      </c>
      <c r="B7" s="829" t="str">
        <f t="shared" ca="1" si="0"/>
        <v>名誉市民　田中利之氏ご命日お供物（線香）</v>
      </c>
      <c r="C7" s="819"/>
      <c r="D7" s="819"/>
      <c r="E7" s="819"/>
      <c r="F7" s="820"/>
      <c r="G7" s="834" t="str">
        <f t="shared" ca="1" si="1"/>
        <v>慶弔・見舞費</v>
      </c>
      <c r="H7" s="794" t="str">
        <f t="shared" ca="1" si="2"/>
        <v>(慶弔用供花等)</v>
      </c>
      <c r="I7" s="798">
        <f t="shared" ca="1" si="3"/>
        <v>5500</v>
      </c>
      <c r="J7" s="839">
        <f t="shared" ca="1" si="4"/>
        <v>45034</v>
      </c>
      <c r="K7" s="840"/>
      <c r="L7" s="840"/>
      <c r="M7" s="840"/>
      <c r="N7" s="840"/>
      <c r="O7" s="840"/>
      <c r="P7" s="841"/>
      <c r="Q7" s="844" t="str">
        <f t="shared" ca="1" si="5"/>
        <v>口振</v>
      </c>
    </row>
    <row r="8" spans="1:23" ht="26.1" customHeight="1">
      <c r="A8" s="779">
        <v>3</v>
      </c>
      <c r="B8" s="829" t="str">
        <f t="shared" ca="1" si="0"/>
        <v>東海北陸都市教育長協議会定期総会スタンド花</v>
      </c>
      <c r="C8" s="819"/>
      <c r="D8" s="819"/>
      <c r="E8" s="819"/>
      <c r="F8" s="820"/>
      <c r="G8" s="834" t="str">
        <f t="shared" ca="1" si="1"/>
        <v>慶弔・見舞費</v>
      </c>
      <c r="H8" s="794" t="str">
        <f t="shared" ca="1" si="2"/>
        <v>(慶弔用供花等)</v>
      </c>
      <c r="I8" s="798">
        <f t="shared" ca="1" si="3"/>
        <v>11000</v>
      </c>
      <c r="J8" s="839">
        <f t="shared" ca="1" si="4"/>
        <v>45036</v>
      </c>
      <c r="K8" s="840"/>
      <c r="L8" s="840"/>
      <c r="M8" s="840"/>
      <c r="N8" s="840"/>
      <c r="O8" s="840"/>
      <c r="P8" s="842"/>
      <c r="Q8" s="844" t="str">
        <f t="shared" ca="1" si="5"/>
        <v>口振</v>
      </c>
    </row>
    <row r="9" spans="1:23" ht="23.1" customHeight="1">
      <c r="A9" s="779">
        <v>4</v>
      </c>
      <c r="B9" s="829" t="str">
        <f t="shared" ca="1" si="0"/>
        <v>射水市柔道連盟懇談会会費</v>
      </c>
      <c r="C9" s="819"/>
      <c r="D9" s="819"/>
      <c r="E9" s="819"/>
      <c r="F9" s="820"/>
      <c r="G9" s="834" t="str">
        <f t="shared" ca="1" si="1"/>
        <v>会議・懇談会費</v>
      </c>
      <c r="H9" s="794" t="str">
        <f t="shared" ca="1" si="2"/>
        <v>(会議・懇談会費)</v>
      </c>
      <c r="I9" s="798">
        <f t="shared" ca="1" si="3"/>
        <v>5000</v>
      </c>
      <c r="J9" s="839">
        <f t="shared" ca="1" si="4"/>
        <v>45039</v>
      </c>
      <c r="K9" s="840"/>
      <c r="L9" s="840"/>
      <c r="M9" s="840"/>
      <c r="N9" s="840"/>
      <c r="O9" s="840"/>
      <c r="P9" s="841"/>
      <c r="Q9" s="844" t="str">
        <f t="shared" ca="1" si="5"/>
        <v>現金</v>
      </c>
    </row>
    <row r="10" spans="1:23" ht="23.1" customHeight="1">
      <c r="A10" s="779">
        <v>5</v>
      </c>
      <c r="B10" s="829" t="str">
        <f t="shared" ca="1" si="0"/>
        <v>ハンガリー大使との懇談会会費</v>
      </c>
      <c r="C10" s="819"/>
      <c r="D10" s="819"/>
      <c r="E10" s="819"/>
      <c r="F10" s="820"/>
      <c r="G10" s="834" t="str">
        <f t="shared" ca="1" si="1"/>
        <v>会議・懇談会費</v>
      </c>
      <c r="H10" s="794" t="str">
        <f t="shared" ca="1" si="2"/>
        <v>(会議・懇談会費)</v>
      </c>
      <c r="I10" s="798">
        <f t="shared" ca="1" si="3"/>
        <v>20000</v>
      </c>
      <c r="J10" s="839">
        <f t="shared" ca="1" si="4"/>
        <v>45044</v>
      </c>
      <c r="K10" s="840"/>
      <c r="L10" s="840"/>
      <c r="M10" s="840"/>
      <c r="N10" s="840"/>
      <c r="O10" s="840"/>
      <c r="P10" s="841"/>
      <c r="Q10" s="844" t="str">
        <f t="shared" ca="1" si="5"/>
        <v>現金</v>
      </c>
    </row>
    <row r="11" spans="1:23" ht="23.1" customHeight="1">
      <c r="A11" s="779">
        <v>6</v>
      </c>
      <c r="B11" s="829" t="str">
        <f t="shared" ca="1" si="0"/>
        <v>立川志の輔独演会スタンド花</v>
      </c>
      <c r="C11" s="819"/>
      <c r="D11" s="819"/>
      <c r="E11" s="819"/>
      <c r="F11" s="820"/>
      <c r="G11" s="834" t="str">
        <f t="shared" ca="1" si="1"/>
        <v>慶弔・見舞費</v>
      </c>
      <c r="H11" s="794" t="str">
        <f t="shared" ca="1" si="2"/>
        <v>(慶弔用供花等)</v>
      </c>
      <c r="I11" s="798">
        <f t="shared" ca="1" si="3"/>
        <v>11000</v>
      </c>
      <c r="J11" s="839">
        <f t="shared" ca="1" si="4"/>
        <v>45045</v>
      </c>
      <c r="K11" s="840"/>
      <c r="L11" s="840"/>
      <c r="M11" s="840"/>
      <c r="N11" s="840"/>
      <c r="O11" s="840"/>
      <c r="P11" s="841"/>
      <c r="Q11" s="844" t="str">
        <f t="shared" ca="1" si="5"/>
        <v>口振</v>
      </c>
    </row>
    <row r="12" spans="1:23" ht="23.1" customHeight="1">
      <c r="A12" s="779">
        <v>7</v>
      </c>
      <c r="B12" s="829" t="str">
        <f t="shared" ca="1" si="0"/>
        <v>立川志の輔独演会懇談会会費</v>
      </c>
      <c r="C12" s="819"/>
      <c r="D12" s="819"/>
      <c r="E12" s="819"/>
      <c r="F12" s="820"/>
      <c r="G12" s="834" t="str">
        <f t="shared" ca="1" si="1"/>
        <v>会議・懇談会費</v>
      </c>
      <c r="H12" s="794" t="str">
        <f t="shared" ca="1" si="2"/>
        <v>(会議・懇談会費)</v>
      </c>
      <c r="I12" s="798">
        <f t="shared" ca="1" si="3"/>
        <v>20000</v>
      </c>
      <c r="J12" s="839">
        <f t="shared" ca="1" si="4"/>
        <v>45045</v>
      </c>
      <c r="K12" s="840"/>
      <c r="L12" s="840"/>
      <c r="M12" s="840"/>
      <c r="N12" s="840"/>
      <c r="O12" s="840"/>
      <c r="P12" s="841"/>
      <c r="Q12" s="844" t="str">
        <f t="shared" ca="1" si="5"/>
        <v>現金</v>
      </c>
    </row>
    <row r="13" spans="1:23" ht="23.1" customHeight="1">
      <c r="A13" s="779">
        <v>8</v>
      </c>
      <c r="B13" s="829" t="str">
        <f t="shared" ca="1" si="0"/>
        <v>春の叙勲アレンジ花</v>
      </c>
      <c r="C13" s="819"/>
      <c r="D13" s="819"/>
      <c r="E13" s="819"/>
      <c r="F13" s="820"/>
      <c r="G13" s="834" t="str">
        <f t="shared" ca="1" si="1"/>
        <v>慶弔・見舞費</v>
      </c>
      <c r="H13" s="794" t="str">
        <f t="shared" ca="1" si="2"/>
        <v>(慶弔用供花等)</v>
      </c>
      <c r="I13" s="798">
        <f t="shared" ca="1" si="3"/>
        <v>5000</v>
      </c>
      <c r="J13" s="839">
        <f t="shared" ca="1" si="4"/>
        <v>45045</v>
      </c>
      <c r="K13" s="840"/>
      <c r="L13" s="840"/>
      <c r="M13" s="840"/>
      <c r="N13" s="840"/>
      <c r="O13" s="840"/>
      <c r="P13" s="841"/>
      <c r="Q13" s="844" t="str">
        <f t="shared" ca="1" si="5"/>
        <v>口振</v>
      </c>
    </row>
    <row r="14" spans="1:23" ht="23.1" customHeight="1">
      <c r="A14" s="779">
        <v>9</v>
      </c>
      <c r="B14" s="829" t="str">
        <f t="shared" ca="1" si="0"/>
        <v>ジーコ氏ウエルカムパーティー</v>
      </c>
      <c r="C14" s="819"/>
      <c r="D14" s="819"/>
      <c r="E14" s="819"/>
      <c r="F14" s="820"/>
      <c r="G14" s="834" t="str">
        <f t="shared" ca="1" si="1"/>
        <v>会議・懇談会費</v>
      </c>
      <c r="H14" s="794" t="str">
        <f t="shared" ca="1" si="2"/>
        <v>(会議・懇談会費)</v>
      </c>
      <c r="I14" s="798">
        <f t="shared" ca="1" si="3"/>
        <v>20000</v>
      </c>
      <c r="J14" s="839">
        <f t="shared" ca="1" si="4"/>
        <v>45046</v>
      </c>
      <c r="K14" s="840"/>
      <c r="L14" s="840"/>
      <c r="M14" s="840"/>
      <c r="N14" s="840"/>
      <c r="O14" s="840"/>
      <c r="P14" s="841"/>
      <c r="Q14" s="844" t="str">
        <f t="shared" ca="1" si="5"/>
        <v>現金</v>
      </c>
    </row>
    <row r="15" spans="1:23" ht="23.1" customHeight="1">
      <c r="A15" s="779"/>
      <c r="B15" s="829"/>
      <c r="C15" s="819"/>
      <c r="D15" s="819"/>
      <c r="E15" s="819"/>
      <c r="F15" s="820"/>
      <c r="G15" s="834"/>
      <c r="H15" s="794"/>
      <c r="I15" s="798"/>
      <c r="J15" s="839"/>
      <c r="K15" s="840"/>
      <c r="L15" s="840"/>
      <c r="M15" s="840"/>
      <c r="N15" s="840"/>
      <c r="O15" s="840"/>
      <c r="P15" s="842"/>
      <c r="Q15" s="844"/>
    </row>
    <row r="16" spans="1:23" ht="23.1" customHeight="1">
      <c r="A16" s="779"/>
      <c r="B16" s="829"/>
      <c r="C16" s="819"/>
      <c r="D16" s="819"/>
      <c r="E16" s="819"/>
      <c r="F16" s="820"/>
      <c r="G16" s="834"/>
      <c r="H16" s="794"/>
      <c r="I16" s="798"/>
      <c r="J16" s="839"/>
      <c r="K16" s="840"/>
      <c r="L16" s="840"/>
      <c r="M16" s="840"/>
      <c r="N16" s="840"/>
      <c r="O16" s="840"/>
      <c r="P16" s="842"/>
      <c r="Q16" s="844"/>
    </row>
    <row r="17" spans="1:17" ht="23.1" customHeight="1">
      <c r="A17" s="779"/>
      <c r="B17" s="829"/>
      <c r="C17" s="819"/>
      <c r="D17" s="819"/>
      <c r="E17" s="819"/>
      <c r="F17" s="820"/>
      <c r="G17" s="834"/>
      <c r="H17" s="794"/>
      <c r="I17" s="798"/>
      <c r="J17" s="839"/>
      <c r="K17" s="840"/>
      <c r="L17" s="840"/>
      <c r="M17" s="840"/>
      <c r="N17" s="840"/>
      <c r="O17" s="840"/>
      <c r="P17" s="842"/>
      <c r="Q17" s="844"/>
    </row>
    <row r="18" spans="1:17" ht="23.1" customHeight="1">
      <c r="A18" s="779"/>
      <c r="B18" s="829" t="str">
        <f ca="1">IF($A18="","",VLOOKUP($A18,実績,5,0))</f>
        <v/>
      </c>
      <c r="C18" s="819"/>
      <c r="D18" s="819"/>
      <c r="E18" s="819"/>
      <c r="F18" s="820"/>
      <c r="G18" s="834" t="str">
        <f ca="1">IF($A18="","",VLOOKUP($A18,実績,6,0))</f>
        <v/>
      </c>
      <c r="H18" s="794" t="str">
        <f ca="1">IF($A18="","",VLOOKUP($A18,実績,7,0))</f>
        <v/>
      </c>
      <c r="I18" s="798" t="str">
        <f ca="1">IF($A18="","",VLOOKUP($A18,実績,20,0))</f>
        <v/>
      </c>
      <c r="J18" s="839" t="str">
        <f ca="1">IF($A18="","",VLOOKUP($A18,実績,8,0))</f>
        <v/>
      </c>
      <c r="K18" s="840"/>
      <c r="L18" s="840"/>
      <c r="M18" s="840"/>
      <c r="N18" s="840"/>
      <c r="O18" s="840"/>
      <c r="P18" s="841"/>
      <c r="Q18" s="844" t="str">
        <f ca="1">IF($I18="","",VLOOKUP($A18,実績,21,0))</f>
        <v/>
      </c>
    </row>
    <row r="19" spans="1:17" ht="23.1" customHeight="1">
      <c r="A19" s="779"/>
      <c r="B19" s="829" t="str">
        <f ca="1">IF($A19="","",VLOOKUP($A19,実績,5,0))</f>
        <v/>
      </c>
      <c r="C19" s="819"/>
      <c r="D19" s="819"/>
      <c r="E19" s="819"/>
      <c r="F19" s="820"/>
      <c r="G19" s="834" t="str">
        <f ca="1">IF($A19="","",VLOOKUP($A19,実績,6,0))</f>
        <v/>
      </c>
      <c r="H19" s="794" t="str">
        <f ca="1">IF($A19="","",VLOOKUP($A19,実績,7,0))</f>
        <v/>
      </c>
      <c r="I19" s="798" t="str">
        <f ca="1">IF($A19="","",VLOOKUP($A19,実績,20,0))</f>
        <v/>
      </c>
      <c r="J19" s="839" t="str">
        <f ca="1">IF($A19="","",VLOOKUP($A19,実績,8,0))</f>
        <v/>
      </c>
      <c r="K19" s="840"/>
      <c r="L19" s="840"/>
      <c r="M19" s="840"/>
      <c r="N19" s="840"/>
      <c r="O19" s="840"/>
      <c r="P19" s="841"/>
      <c r="Q19" s="844" t="str">
        <f ca="1">IF($I19="","",VLOOKUP($A19,実績,21,0))</f>
        <v/>
      </c>
    </row>
    <row r="20" spans="1:17" ht="23.1" customHeight="1">
      <c r="A20" s="779"/>
      <c r="B20" s="829" t="str">
        <f ca="1">IF($A20="","",VLOOKUP($A20,実績,5,0))</f>
        <v/>
      </c>
      <c r="C20" s="819"/>
      <c r="D20" s="819"/>
      <c r="E20" s="819"/>
      <c r="F20" s="820"/>
      <c r="G20" s="834" t="str">
        <f ca="1">IF($A20="","",VLOOKUP($A20,実績,6,0))</f>
        <v/>
      </c>
      <c r="H20" s="794" t="str">
        <f ca="1">IF($A20="","",VLOOKUP($A20,実績,7,0))</f>
        <v/>
      </c>
      <c r="I20" s="798" t="str">
        <f ca="1">IF($A20="","",VLOOKUP($A20,実績,20,0))</f>
        <v/>
      </c>
      <c r="J20" s="839" t="str">
        <f ca="1">IF($A20="","",VLOOKUP($A20,実績,8,0))</f>
        <v/>
      </c>
      <c r="K20" s="840"/>
      <c r="L20" s="840"/>
      <c r="M20" s="840"/>
      <c r="N20" s="840"/>
      <c r="O20" s="840"/>
      <c r="P20" s="841"/>
      <c r="Q20" s="844" t="str">
        <f ca="1">IF($I20="","",VLOOKUP($A20,実績,21,0))</f>
        <v/>
      </c>
    </row>
    <row r="21" spans="1:17" ht="23.1" customHeight="1">
      <c r="A21" s="779"/>
      <c r="B21" s="829"/>
      <c r="C21" s="832"/>
      <c r="D21" s="832"/>
      <c r="E21" s="832"/>
      <c r="F21" s="820"/>
      <c r="G21" s="834"/>
      <c r="H21" s="794"/>
      <c r="I21" s="798"/>
      <c r="J21" s="839"/>
      <c r="K21" s="840"/>
      <c r="L21" s="840"/>
      <c r="M21" s="840"/>
      <c r="N21" s="840"/>
      <c r="O21" s="840"/>
      <c r="P21" s="841"/>
      <c r="Q21" s="844"/>
    </row>
    <row r="22" spans="1:17" ht="23.1" customHeight="1">
      <c r="A22" s="779"/>
      <c r="B22" s="829"/>
      <c r="C22" s="832"/>
      <c r="D22" s="832"/>
      <c r="E22" s="832"/>
      <c r="F22" s="820"/>
      <c r="G22" s="834"/>
      <c r="H22" s="794"/>
      <c r="I22" s="798"/>
      <c r="J22" s="839"/>
      <c r="K22" s="840"/>
      <c r="L22" s="840"/>
      <c r="M22" s="840"/>
      <c r="N22" s="840"/>
      <c r="O22" s="840"/>
      <c r="P22" s="841"/>
      <c r="Q22" s="844"/>
    </row>
    <row r="23" spans="1:17" ht="23.1" customHeight="1">
      <c r="A23" s="779"/>
      <c r="B23" s="829"/>
      <c r="C23" s="832"/>
      <c r="D23" s="832"/>
      <c r="E23" s="832"/>
      <c r="F23" s="820"/>
      <c r="G23" s="834"/>
      <c r="H23" s="794"/>
      <c r="I23" s="798"/>
      <c r="J23" s="839"/>
      <c r="K23" s="840"/>
      <c r="L23" s="840"/>
      <c r="M23" s="840"/>
      <c r="N23" s="840"/>
      <c r="O23" s="840"/>
      <c r="P23" s="841"/>
      <c r="Q23" s="844"/>
    </row>
    <row r="24" spans="1:17" ht="23.1" customHeight="1">
      <c r="A24" s="779"/>
      <c r="B24" s="829"/>
      <c r="C24" s="832"/>
      <c r="D24" s="832"/>
      <c r="E24" s="832"/>
      <c r="F24" s="820"/>
      <c r="G24" s="834"/>
      <c r="H24" s="794"/>
      <c r="I24" s="798"/>
      <c r="J24" s="839"/>
      <c r="K24" s="840"/>
      <c r="L24" s="840"/>
      <c r="M24" s="840"/>
      <c r="N24" s="840"/>
      <c r="O24" s="840"/>
      <c r="P24" s="841"/>
      <c r="Q24" s="844"/>
    </row>
    <row r="25" spans="1:17" ht="23.1" customHeight="1">
      <c r="A25" s="779"/>
      <c r="B25" s="829"/>
      <c r="C25" s="832"/>
      <c r="D25" s="832"/>
      <c r="E25" s="832"/>
      <c r="F25" s="820"/>
      <c r="G25" s="834"/>
      <c r="H25" s="794"/>
      <c r="I25" s="798"/>
      <c r="J25" s="839"/>
      <c r="K25" s="840"/>
      <c r="L25" s="840"/>
      <c r="M25" s="840"/>
      <c r="N25" s="840"/>
      <c r="O25" s="840"/>
      <c r="P25" s="841"/>
      <c r="Q25" s="844"/>
    </row>
    <row r="26" spans="1:17" ht="23.1" customHeight="1">
      <c r="A26" s="779"/>
      <c r="B26" s="829"/>
      <c r="C26" s="832"/>
      <c r="D26" s="832"/>
      <c r="E26" s="832"/>
      <c r="F26" s="820"/>
      <c r="G26" s="834"/>
      <c r="H26" s="794"/>
      <c r="I26" s="798"/>
      <c r="J26" s="839"/>
      <c r="K26" s="840"/>
      <c r="L26" s="840"/>
      <c r="M26" s="840"/>
      <c r="N26" s="840"/>
      <c r="O26" s="840"/>
      <c r="P26" s="841"/>
      <c r="Q26" s="844"/>
    </row>
    <row r="27" spans="1:17" ht="23.1" customHeight="1">
      <c r="A27" s="779"/>
      <c r="B27" s="829"/>
      <c r="C27" s="832"/>
      <c r="D27" s="832"/>
      <c r="E27" s="832"/>
      <c r="F27" s="820"/>
      <c r="G27" s="834"/>
      <c r="H27" s="794"/>
      <c r="I27" s="798"/>
      <c r="J27" s="839"/>
      <c r="K27" s="840"/>
      <c r="L27" s="840"/>
      <c r="M27" s="840"/>
      <c r="N27" s="840"/>
      <c r="O27" s="840"/>
      <c r="P27" s="841"/>
      <c r="Q27" s="844"/>
    </row>
    <row r="28" spans="1:17" ht="23.1" customHeight="1">
      <c r="A28" s="779"/>
      <c r="B28" s="829"/>
      <c r="C28" s="832"/>
      <c r="D28" s="832"/>
      <c r="E28" s="832"/>
      <c r="F28" s="820"/>
      <c r="G28" s="834"/>
      <c r="H28" s="794"/>
      <c r="I28" s="798"/>
      <c r="J28" s="839"/>
      <c r="K28" s="840"/>
      <c r="L28" s="840"/>
      <c r="M28" s="840"/>
      <c r="N28" s="840"/>
      <c r="O28" s="840"/>
      <c r="P28" s="841"/>
      <c r="Q28" s="844"/>
    </row>
    <row r="29" spans="1:17" ht="23.1" customHeight="1">
      <c r="A29" s="779"/>
      <c r="B29" s="829"/>
      <c r="C29" s="832"/>
      <c r="D29" s="832"/>
      <c r="E29" s="832"/>
      <c r="F29" s="820"/>
      <c r="G29" s="834"/>
      <c r="H29" s="794"/>
      <c r="I29" s="798"/>
      <c r="J29" s="839"/>
      <c r="K29" s="840"/>
      <c r="L29" s="840"/>
      <c r="M29" s="840"/>
      <c r="N29" s="840"/>
      <c r="O29" s="840"/>
      <c r="P29" s="841"/>
      <c r="Q29" s="844"/>
    </row>
    <row r="30" spans="1:17" ht="23.1" customHeight="1">
      <c r="A30" s="779"/>
      <c r="B30" s="829"/>
      <c r="C30" s="832"/>
      <c r="D30" s="832"/>
      <c r="E30" s="832"/>
      <c r="F30" s="820"/>
      <c r="G30" s="834"/>
      <c r="H30" s="794"/>
      <c r="I30" s="798"/>
      <c r="J30" s="839"/>
      <c r="K30" s="840"/>
      <c r="L30" s="840"/>
      <c r="M30" s="840"/>
      <c r="N30" s="840"/>
      <c r="O30" s="840"/>
      <c r="P30" s="841"/>
      <c r="Q30" s="844"/>
    </row>
    <row r="31" spans="1:17" ht="23.1" customHeight="1">
      <c r="A31" s="779"/>
      <c r="B31" s="829"/>
      <c r="C31" s="832"/>
      <c r="D31" s="832"/>
      <c r="E31" s="832"/>
      <c r="F31" s="820"/>
      <c r="G31" s="834"/>
      <c r="H31" s="794"/>
      <c r="I31" s="798"/>
      <c r="J31" s="839"/>
      <c r="K31" s="840"/>
      <c r="L31" s="840"/>
      <c r="M31" s="840"/>
      <c r="N31" s="840"/>
      <c r="O31" s="840"/>
      <c r="P31" s="841"/>
      <c r="Q31" s="844"/>
    </row>
    <row r="32" spans="1:17" ht="23.1" customHeight="1">
      <c r="A32" s="779"/>
      <c r="B32" s="829"/>
      <c r="C32" s="832"/>
      <c r="D32" s="832"/>
      <c r="E32" s="832"/>
      <c r="F32" s="820"/>
      <c r="G32" s="834"/>
      <c r="H32" s="794"/>
      <c r="I32" s="798"/>
      <c r="J32" s="839"/>
      <c r="K32" s="840"/>
      <c r="L32" s="840"/>
      <c r="M32" s="840"/>
      <c r="N32" s="840"/>
      <c r="O32" s="840"/>
      <c r="P32" s="841"/>
      <c r="Q32" s="844"/>
    </row>
    <row r="33" spans="1:17" ht="23.1" customHeight="1">
      <c r="A33" s="779"/>
      <c r="B33" s="829"/>
      <c r="C33" s="832"/>
      <c r="D33" s="832"/>
      <c r="E33" s="832"/>
      <c r="F33" s="820"/>
      <c r="G33" s="834"/>
      <c r="H33" s="794"/>
      <c r="I33" s="798"/>
      <c r="J33" s="839"/>
      <c r="K33" s="840"/>
      <c r="L33" s="840"/>
      <c r="M33" s="840"/>
      <c r="N33" s="840"/>
      <c r="O33" s="840"/>
      <c r="P33" s="841"/>
      <c r="Q33" s="844"/>
    </row>
    <row r="34" spans="1:17" ht="23.1" customHeight="1">
      <c r="A34" s="779"/>
      <c r="B34" s="829"/>
      <c r="C34" s="832"/>
      <c r="D34" s="832"/>
      <c r="E34" s="832"/>
      <c r="F34" s="820"/>
      <c r="G34" s="834"/>
      <c r="H34" s="794"/>
      <c r="I34" s="798"/>
      <c r="J34" s="839"/>
      <c r="K34" s="840"/>
      <c r="L34" s="840"/>
      <c r="M34" s="840"/>
      <c r="N34" s="840"/>
      <c r="O34" s="840"/>
      <c r="P34" s="841"/>
      <c r="Q34" s="844"/>
    </row>
    <row r="35" spans="1:17" ht="23.1" customHeight="1">
      <c r="A35" s="779"/>
      <c r="B35" s="829"/>
      <c r="C35" s="832"/>
      <c r="D35" s="832"/>
      <c r="E35" s="832"/>
      <c r="F35" s="820"/>
      <c r="G35" s="834"/>
      <c r="H35" s="794"/>
      <c r="I35" s="798"/>
      <c r="J35" s="839"/>
      <c r="K35" s="840"/>
      <c r="L35" s="840"/>
      <c r="M35" s="840"/>
      <c r="N35" s="840"/>
      <c r="O35" s="840"/>
      <c r="P35" s="841"/>
      <c r="Q35" s="844"/>
    </row>
    <row r="36" spans="1:17" ht="20.100000000000001" customHeight="1"/>
    <row r="37" spans="1:17" ht="20.100000000000001" customHeight="1">
      <c r="I37" s="800"/>
      <c r="Q37" s="845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69">
    <mergeCell ref="A1:B1"/>
    <mergeCell ref="A2:B2"/>
    <mergeCell ref="A3:H3"/>
    <mergeCell ref="I3:Q3"/>
    <mergeCell ref="A4:H4"/>
    <mergeCell ref="I4:Q4"/>
    <mergeCell ref="B5:H5"/>
    <mergeCell ref="J5:P5"/>
    <mergeCell ref="B6:F6"/>
    <mergeCell ref="J6:P6"/>
    <mergeCell ref="S6:W6"/>
    <mergeCell ref="B7:F7"/>
    <mergeCell ref="J7:P7"/>
    <mergeCell ref="B8:F8"/>
    <mergeCell ref="J8:P8"/>
    <mergeCell ref="B9:F9"/>
    <mergeCell ref="J9:P9"/>
    <mergeCell ref="B10:F10"/>
    <mergeCell ref="J10:P10"/>
    <mergeCell ref="B11:F11"/>
    <mergeCell ref="J11:P11"/>
    <mergeCell ref="B12:F12"/>
    <mergeCell ref="J12:P12"/>
    <mergeCell ref="B13:F13"/>
    <mergeCell ref="J13:P13"/>
    <mergeCell ref="B14:F14"/>
    <mergeCell ref="J14:P14"/>
    <mergeCell ref="B15:F15"/>
    <mergeCell ref="J15:P15"/>
    <mergeCell ref="B16:F16"/>
    <mergeCell ref="J16:P16"/>
    <mergeCell ref="B17:F17"/>
    <mergeCell ref="J17:P17"/>
    <mergeCell ref="B18:F18"/>
    <mergeCell ref="J18:P18"/>
    <mergeCell ref="B19:F19"/>
    <mergeCell ref="J19:P19"/>
    <mergeCell ref="B20:F20"/>
    <mergeCell ref="J20:P20"/>
    <mergeCell ref="B21:F21"/>
    <mergeCell ref="J21:P21"/>
    <mergeCell ref="B22:F22"/>
    <mergeCell ref="J22:P22"/>
    <mergeCell ref="B23:F23"/>
    <mergeCell ref="J23:P23"/>
    <mergeCell ref="B24:F24"/>
    <mergeCell ref="J24:P24"/>
    <mergeCell ref="B25:F25"/>
    <mergeCell ref="J25:P25"/>
    <mergeCell ref="B26:F26"/>
    <mergeCell ref="J26:P26"/>
    <mergeCell ref="B27:F27"/>
    <mergeCell ref="J27:P27"/>
    <mergeCell ref="B28:F28"/>
    <mergeCell ref="J28:P28"/>
    <mergeCell ref="B29:F29"/>
    <mergeCell ref="J29:P29"/>
    <mergeCell ref="B30:F30"/>
    <mergeCell ref="J30:P30"/>
    <mergeCell ref="B31:F31"/>
    <mergeCell ref="J31:P31"/>
    <mergeCell ref="B32:F32"/>
    <mergeCell ref="J32:P32"/>
    <mergeCell ref="B33:F33"/>
    <mergeCell ref="J33:P33"/>
    <mergeCell ref="B34:F34"/>
    <mergeCell ref="J34:P34"/>
    <mergeCell ref="B35:F35"/>
    <mergeCell ref="J35:P35"/>
  </mergeCells>
  <phoneticPr fontId="1"/>
  <pageMargins left="0.19685039370078741" right="0.19685039370078741" top="0.39370078740157483" bottom="0.19685039370078741" header="0.51181102362204722" footer="0.51181102362204722"/>
  <pageSetup paperSize="9" fitToWidth="1" fitToHeight="1" orientation="portrait" usePrinterDefaults="1" horizontalDpi="300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戻入</vt:lpstr>
      <vt:lpstr>支出伺</vt:lpstr>
      <vt:lpstr>内訳</vt:lpstr>
      <vt:lpstr>実績</vt:lpstr>
      <vt:lpstr>HP用（4月～6月）簡易verこれをHP公開</vt:lpstr>
      <vt:lpstr>HP用（7月～9月）簡易verこれをHP公開</vt:lpstr>
      <vt:lpstr>HP用（10月～12月）簡易verこれをHP公開</vt:lpstr>
      <vt:lpstr>HP用（1月～3月）簡易verこれをHP公開</vt:lpstr>
      <vt:lpstr>4月</vt:lpstr>
      <vt:lpstr>5月</vt:lpstr>
      <vt:lpstr xml:space="preserve">6月 </vt:lpstr>
      <vt:lpstr>7月</vt:lpstr>
      <vt:lpstr>8月</vt:lpstr>
      <vt:lpstr>9月</vt:lpstr>
      <vt:lpstr>10月</vt:lpstr>
      <vt:lpstr>11月</vt:lpstr>
      <vt:lpstr xml:space="preserve">12月 </vt:lpstr>
      <vt:lpstr>1月</vt:lpstr>
      <vt:lpstr>2月</vt:lpstr>
      <vt:lpstr>3月</vt:lpstr>
      <vt:lpstr>HP用（4月～6月）フルver</vt:lpstr>
      <vt:lpstr>HP用（7月～9月）</vt:lpstr>
      <vt:lpstr xml:space="preserve">HP用（10月～12月） </vt:lpstr>
      <vt:lpstr>HP用（1月～3月）</vt:lpstr>
      <vt:lpstr xml:space="preserve">HP用（4月～3月）簡易verこれをHP公開 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鈴木 菜都</cp:lastModifiedBy>
  <cp:lastPrinted>2023-10-20T05:45:23Z</cp:lastPrinted>
  <dcterms:created xsi:type="dcterms:W3CDTF">2007-04-21T03:43:41Z</dcterms:created>
  <dcterms:modified xsi:type="dcterms:W3CDTF">2026-03-05T04:17:36Z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2026-03-05T04:17:36Z</vt:filetime>
  </property>
</Properties>
</file>