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X:\20110200未来創造課\008 統計調査\02市勢統計\R7年度\03合体\"/>
    </mc:Choice>
  </mc:AlternateContent>
  <xr:revisionPtr revIDLastSave="0" documentId="13_ncr:1_{565D2F80-85E1-478F-81B1-916F821EE3FE}" xr6:coauthVersionLast="36" xr6:coauthVersionMax="36" xr10:uidLastSave="{00000000-0000-0000-0000-000000000000}"/>
  <bookViews>
    <workbookView xWindow="0" yWindow="0" windowWidth="23040" windowHeight="8856" tabRatio="778" xr2:uid="{00000000-000D-0000-FFFF-FFFF00000000}"/>
  </bookViews>
  <sheets>
    <sheet name="7　人口の推移 " sheetId="18" r:id="rId1"/>
    <sheet name="８男女別人口" sheetId="19" r:id="rId2"/>
    <sheet name="9　世帯人員" sheetId="20" r:id="rId3"/>
    <sheet name="10 外国人住民数" sheetId="17" r:id="rId4"/>
    <sheet name="11 地区別① " sheetId="5" r:id="rId5"/>
    <sheet name="11-2地区別② " sheetId="6" r:id="rId6"/>
    <sheet name="11-3地区別③ " sheetId="7" r:id="rId7"/>
    <sheet name="12　年齢別・男女別人口" sheetId="21" r:id="rId8"/>
    <sheet name="13　国勢調査" sheetId="22" r:id="rId9"/>
    <sheet name="14 年齢別・男女別　" sheetId="10" r:id="rId10"/>
    <sheet name="15　産業(大分類)別15歳以上就業者数の推移" sheetId="23" r:id="rId11"/>
    <sheet name="16　産業(大分類)別・男女別15歳以上就業者数の推移" sheetId="24" r:id="rId12"/>
    <sheet name="17　産業(大分類)別・年齢(５歳階級)別・男女15歳" sheetId="25" r:id="rId13"/>
    <sheet name="18　15歳以上就業者移動状況" sheetId="28" r:id="rId14"/>
    <sheet name="19　昼間人口の推移" sheetId="27" r:id="rId15"/>
    <sheet name="20　自然動態及び社会動態の推移 " sheetId="29" r:id="rId16"/>
  </sheets>
  <definedNames>
    <definedName name="_xlnm.Print_Area" localSheetId="3">'10 外国人住民数'!$A$1:$L$14</definedName>
    <definedName name="_xlnm.Print_Area" localSheetId="7">'12　年齢別・男女別人口'!$A$1:$M$30</definedName>
    <definedName name="_xlnm.Print_Area" localSheetId="8">'13　国勢調査'!$A$1:$P$40</definedName>
    <definedName name="_xlnm.Print_Area" localSheetId="10">'15　産業(大分類)別15歳以上就業者数の推移'!$A$1:$Z$10</definedName>
    <definedName name="_xlnm.Print_Area" localSheetId="11">'16　産業(大分類)別・男女別15歳以上就業者数の推移'!$A$1:$AA$14</definedName>
    <definedName name="_xlnm.Print_Area" localSheetId="12">'17　産業(大分類)別・年齢(５歳階級)別・男女15歳'!$A$1:$W$53</definedName>
    <definedName name="_xlnm.Print_Area" localSheetId="13">'18　15歳以上就業者移動状況'!$A$1:$X$18</definedName>
    <definedName name="_xlnm.Print_Area" localSheetId="14">'19　昼間人口の推移'!$A$1:$G$15</definedName>
    <definedName name="_xlnm.Print_Area" localSheetId="15">'20　自然動態及び社会動態の推移 '!$A$1:$H$15</definedName>
    <definedName name="_xlnm.Print_Area" localSheetId="0">'7　人口の推移 '!$A$1:$M$27</definedName>
    <definedName name="_xlnm.Print_Area" localSheetId="1">'８男女別人口'!$A$1:$L$12</definedName>
    <definedName name="_xlnm.Print_Area" localSheetId="2">'9　世帯人員'!$A$1:$Q$11</definedName>
    <definedName name="Z_1E942744_3E94_4A93_962E_8A4BC99DF7E0_.wvu.PrintArea" localSheetId="3" hidden="1">'10 外国人住民数'!$A$1:$L$14</definedName>
    <definedName name="Z_1E942744_3E94_4A93_962E_8A4BC99DF7E0_.wvu.Rows" localSheetId="6" hidden="1">'11-3地区別③ '!$40:$41</definedName>
    <definedName name="Z_6E55E4BA_C1C2_4101_834B_52C868038F9B_.wvu.PrintArea" localSheetId="3" hidden="1">'10 外国人住民数'!$A$1:$L$14</definedName>
    <definedName name="Z_6E55E4BA_C1C2_4101_834B_52C868038F9B_.wvu.Rows" localSheetId="6" hidden="1">'11-3地区別③ '!$40:$41</definedName>
    <definedName name="Z_78F0B045_E176_45BE_ACEB_505E8B8ED44E_.wvu.PrintArea" localSheetId="3" hidden="1">'10 外国人住民数'!$A$1:$L$14</definedName>
    <definedName name="Z_78F0B045_E176_45BE_ACEB_505E8B8ED44E_.wvu.Rows" localSheetId="6" hidden="1">'11-3地区別③ '!$40:$41</definedName>
    <definedName name="Z_7B1C08E8_7633_4097_97F4_BB119626186A_.wvu.PrintArea" localSheetId="3" hidden="1">'10 外国人住民数'!$A$1:$L$16</definedName>
    <definedName name="Z_7B1C08E8_7633_4097_97F4_BB119626186A_.wvu.Rows" localSheetId="6" hidden="1">'11-3地区別③ '!$40:$41</definedName>
    <definedName name="Z_7C3A86F1_3DFE_8648_8553_356EE90583F9_.wvu.PrintArea" localSheetId="3" hidden="1">'10 外国人住民数'!$A$1:$L$16</definedName>
    <definedName name="Z_7C3A86F1_3DFE_8648_8553_356EE90583F9_.wvu.Rows" localSheetId="6" hidden="1">'11-3地区別③ '!$40:$41</definedName>
    <definedName name="Z_B285A65A_1230_4B1A_8BA6_3BA6F98EA332_.wvu.PrintArea" localSheetId="3" hidden="1">'10 外国人住民数'!$A$1:$L$14</definedName>
    <definedName name="Z_B285A65A_1230_4B1A_8BA6_3BA6F98EA332_.wvu.Rows" localSheetId="6" hidden="1">'11-3地区別③ '!$40:$41</definedName>
    <definedName name="Z_CF18ACAE_566C_B444_9D54_F57A92362192_.wvu.PrintArea" localSheetId="3" hidden="1">'10 外国人住民数'!$A$1:$L$14</definedName>
    <definedName name="Z_CF18ACAE_566C_B444_9D54_F57A92362192_.wvu.Rows" localSheetId="6" hidden="1">'11-3地区別③ '!$40:$41</definedName>
  </definedNames>
  <calcPr calcId="191029"/>
  <customWorkbookViews>
    <customWorkbookView name="東井 航平 - 個人用ビュー" guid="{6E55E4BA-C1C2-4101-834B-52C868038F9B}" mergeInterval="0" personalView="1" maximized="1" xWindow="2728" yWindow="-8" windowWidth="1936" windowHeight="1048" activeSheetId="4"/>
    <customWorkbookView name="古城 悦子 - 個人用ビュー" guid="{CF18ACAE-566C-B444-9D54-F57A92362192}" mergeInterval="15" personalView="1" maximized="1" xWindow="4" yWindow="33" windowWidth="1912" windowHeight="701" activeSheetId="10" showComments="commIndAndComment"/>
    <customWorkbookView name="磯部 博貴 - 個人用ビュー" guid="{78F0B045-E176-45BE-ACEB-505E8B8ED44E}" personalView="1" maximized="1" xWindow="-8" yWindow="-8" windowWidth="1936" windowHeight="1048" activeSheetId="4" showComments="commIndAndComment"/>
    <customWorkbookView name="明地 研典 - 個人用ビュー" guid="{7C3A86F1-3DFE-8648-8553-356EE90583F9}" mergeInterval="15" personalView="1" maximized="1" xWindow="4" yWindow="33" windowWidth="1912" windowHeight="701" tabRatio="567" activeSheetId="10"/>
    <customWorkbookView name="二口 頌之 - 個人用ビュー" guid="{7B1C08E8-7633-4097-97F4-BB119626186A}" personalView="1" maximized="1" xWindow="-8" yWindow="-8" windowWidth="1936" windowHeight="1048" activeSheetId="4" showComments="commIndAndComment"/>
    <customWorkbookView name="竹内 智哉 - 個人用ビュー" guid="{1E942744-3E94-4A93-962E-8A4BC99DF7E0}" personalView="1" maximized="1" xWindow="-9" yWindow="-9" windowWidth="1938" windowHeight="1038" activeSheetId="16"/>
    <customWorkbookView name="野上 ユカ - 個人用ビュー" guid="{B285A65A-1230-4B1A-8BA6-3BA6F98EA332}" mergeInterval="0" personalView="1" maximized="1" xWindow="-11" yWindow="-11" windowWidth="1942" windowHeight="1030" activeSheetId="4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9" l="1"/>
  <c r="C10" i="29"/>
  <c r="B10" i="29" s="1"/>
  <c r="F9" i="29"/>
  <c r="C9" i="29"/>
  <c r="B9" i="29" s="1"/>
  <c r="F8" i="29"/>
  <c r="C8" i="29"/>
  <c r="B8" i="29"/>
  <c r="F7" i="29"/>
  <c r="C7" i="29"/>
  <c r="B7" i="29"/>
  <c r="B6" i="29"/>
  <c r="B5" i="29"/>
  <c r="T17" i="28" l="1"/>
  <c r="E17" i="28"/>
  <c r="T9" i="28"/>
  <c r="E9" i="28"/>
  <c r="D8" i="27" l="1"/>
  <c r="C8" i="27"/>
  <c r="B8" i="27"/>
  <c r="E7" i="27"/>
  <c r="E6" i="27"/>
  <c r="E5" i="27"/>
  <c r="E8" i="27" l="1"/>
  <c r="B52" i="25"/>
  <c r="B51" i="25"/>
  <c r="B50" i="25"/>
  <c r="B49" i="25"/>
  <c r="B48" i="25"/>
  <c r="B47" i="25"/>
  <c r="B46" i="25"/>
  <c r="B45" i="25"/>
  <c r="B44" i="25"/>
  <c r="B43" i="25"/>
  <c r="B42" i="25"/>
  <c r="B41" i="25"/>
  <c r="B40" i="25"/>
  <c r="B39" i="25"/>
  <c r="B38" i="25"/>
  <c r="W37" i="25"/>
  <c r="V37" i="25"/>
  <c r="U37" i="25"/>
  <c r="T37" i="25"/>
  <c r="S37" i="25"/>
  <c r="R37" i="25"/>
  <c r="Q37" i="25"/>
  <c r="P37" i="25"/>
  <c r="P5" i="25" s="1"/>
  <c r="O37" i="25"/>
  <c r="N37" i="25"/>
  <c r="M37" i="25"/>
  <c r="L37" i="25"/>
  <c r="K37" i="25"/>
  <c r="J37" i="25"/>
  <c r="I37" i="25"/>
  <c r="H37" i="25"/>
  <c r="H5" i="25" s="1"/>
  <c r="G37" i="25"/>
  <c r="F37" i="25"/>
  <c r="E37" i="25"/>
  <c r="D37" i="25"/>
  <c r="B37" i="25" s="1"/>
  <c r="C37" i="25"/>
  <c r="B36" i="25"/>
  <c r="B35" i="25"/>
  <c r="B34" i="25"/>
  <c r="B33" i="25"/>
  <c r="B32" i="25"/>
  <c r="B31" i="25"/>
  <c r="B30" i="25"/>
  <c r="B29" i="25"/>
  <c r="B28" i="25"/>
  <c r="B27" i="25"/>
  <c r="B26" i="25"/>
  <c r="B25" i="25"/>
  <c r="B24" i="25"/>
  <c r="B23" i="25"/>
  <c r="B22" i="25"/>
  <c r="W21" i="25"/>
  <c r="W5" i="25" s="1"/>
  <c r="V21" i="25"/>
  <c r="U21" i="25"/>
  <c r="U5" i="25" s="1"/>
  <c r="T21" i="25"/>
  <c r="T5" i="25" s="1"/>
  <c r="S21" i="25"/>
  <c r="R21" i="25"/>
  <c r="Q21" i="25"/>
  <c r="P21" i="25"/>
  <c r="O21" i="25"/>
  <c r="O5" i="25" s="1"/>
  <c r="N21" i="25"/>
  <c r="M21" i="25"/>
  <c r="M5" i="25" s="1"/>
  <c r="L21" i="25"/>
  <c r="L5" i="25" s="1"/>
  <c r="K21" i="25"/>
  <c r="J21" i="25"/>
  <c r="I21" i="25"/>
  <c r="H21" i="25"/>
  <c r="G21" i="25"/>
  <c r="G5" i="25" s="1"/>
  <c r="F21" i="25"/>
  <c r="E21" i="25"/>
  <c r="E5" i="25" s="1"/>
  <c r="D21" i="25"/>
  <c r="B21" i="25" s="1"/>
  <c r="B5" i="25" s="1"/>
  <c r="C21" i="25"/>
  <c r="B20" i="25"/>
  <c r="B19" i="25"/>
  <c r="B18" i="25"/>
  <c r="B17" i="25"/>
  <c r="B16" i="25"/>
  <c r="B15" i="25"/>
  <c r="B14" i="25"/>
  <c r="B13" i="25"/>
  <c r="B12" i="25"/>
  <c r="B11" i="25"/>
  <c r="B10" i="25"/>
  <c r="B9" i="25"/>
  <c r="B8" i="25"/>
  <c r="B7" i="25"/>
  <c r="B6" i="25"/>
  <c r="V5" i="25"/>
  <c r="S5" i="25"/>
  <c r="R5" i="25"/>
  <c r="Q5" i="25"/>
  <c r="N5" i="25"/>
  <c r="K5" i="25"/>
  <c r="J5" i="25"/>
  <c r="I5" i="25"/>
  <c r="F5" i="25"/>
  <c r="C5" i="25"/>
  <c r="L13" i="24"/>
  <c r="H13" i="24"/>
  <c r="D13" i="24"/>
  <c r="L12" i="24"/>
  <c r="H12" i="24"/>
  <c r="D12" i="24"/>
  <c r="C12" i="24" s="1"/>
  <c r="L11" i="24"/>
  <c r="H11" i="24"/>
  <c r="D11" i="24"/>
  <c r="K7" i="23"/>
  <c r="G7" i="23"/>
  <c r="C7" i="23"/>
  <c r="B7" i="23"/>
  <c r="L39" i="22"/>
  <c r="H39" i="22"/>
  <c r="D39" i="22"/>
  <c r="L38" i="22"/>
  <c r="H38" i="22"/>
  <c r="D38" i="22"/>
  <c r="L37" i="22"/>
  <c r="H37" i="22"/>
  <c r="H34" i="22" s="1"/>
  <c r="D37" i="22"/>
  <c r="L36" i="22"/>
  <c r="H36" i="22"/>
  <c r="D36" i="22"/>
  <c r="L35" i="22"/>
  <c r="H35" i="22"/>
  <c r="D35" i="22"/>
  <c r="D34" i="22" s="1"/>
  <c r="L34" i="22"/>
  <c r="K34" i="22"/>
  <c r="J34" i="22"/>
  <c r="G34" i="22"/>
  <c r="F34" i="22"/>
  <c r="C34" i="22"/>
  <c r="B34" i="22"/>
  <c r="L33" i="22"/>
  <c r="H33" i="22"/>
  <c r="D33" i="22"/>
  <c r="L32" i="22"/>
  <c r="H32" i="22"/>
  <c r="D32" i="22"/>
  <c r="L31" i="22"/>
  <c r="H31" i="22"/>
  <c r="H28" i="22" s="1"/>
  <c r="D31" i="22"/>
  <c r="L30" i="22"/>
  <c r="H30" i="22"/>
  <c r="D30" i="22"/>
  <c r="L29" i="22"/>
  <c r="H29" i="22"/>
  <c r="D29" i="22"/>
  <c r="D28" i="22" s="1"/>
  <c r="L28" i="22"/>
  <c r="K28" i="22"/>
  <c r="J28" i="22"/>
  <c r="G28" i="22"/>
  <c r="F28" i="22"/>
  <c r="C28" i="22"/>
  <c r="B28" i="22"/>
  <c r="N21" i="22" s="1"/>
  <c r="L27" i="22"/>
  <c r="H27" i="22"/>
  <c r="D27" i="22"/>
  <c r="L26" i="22"/>
  <c r="H26" i="22"/>
  <c r="D26" i="22"/>
  <c r="P25" i="22"/>
  <c r="L25" i="22"/>
  <c r="H25" i="22"/>
  <c r="D25" i="22"/>
  <c r="L24" i="22"/>
  <c r="H24" i="22"/>
  <c r="D24" i="22"/>
  <c r="D22" i="22" s="1"/>
  <c r="O23" i="22"/>
  <c r="N23" i="22"/>
  <c r="P23" i="22" s="1"/>
  <c r="L23" i="22"/>
  <c r="L22" i="22" s="1"/>
  <c r="H23" i="22"/>
  <c r="D23" i="22"/>
  <c r="K22" i="22"/>
  <c r="J22" i="22"/>
  <c r="H22" i="22"/>
  <c r="G22" i="22"/>
  <c r="F22" i="22"/>
  <c r="C22" i="22"/>
  <c r="O21" i="22" s="1"/>
  <c r="B22" i="22"/>
  <c r="L21" i="22"/>
  <c r="H21" i="22"/>
  <c r="D21" i="22"/>
  <c r="L20" i="22"/>
  <c r="H20" i="22"/>
  <c r="D20" i="22"/>
  <c r="D16" i="22" s="1"/>
  <c r="O19" i="22"/>
  <c r="O39" i="22" s="1"/>
  <c r="N19" i="22"/>
  <c r="P19" i="22" s="1"/>
  <c r="L19" i="22"/>
  <c r="H19" i="22"/>
  <c r="D19" i="22"/>
  <c r="L18" i="22"/>
  <c r="H18" i="22"/>
  <c r="D18" i="22"/>
  <c r="L17" i="22"/>
  <c r="L16" i="22" s="1"/>
  <c r="H17" i="22"/>
  <c r="H16" i="22" s="1"/>
  <c r="D17" i="22"/>
  <c r="P16" i="22"/>
  <c r="K16" i="22"/>
  <c r="J16" i="22"/>
  <c r="G16" i="22"/>
  <c r="F16" i="22"/>
  <c r="C16" i="22"/>
  <c r="B16" i="22"/>
  <c r="P15" i="22"/>
  <c r="L15" i="22"/>
  <c r="H15" i="22"/>
  <c r="D15" i="22"/>
  <c r="P14" i="22"/>
  <c r="L14" i="22"/>
  <c r="H14" i="22"/>
  <c r="D14" i="22"/>
  <c r="P13" i="22"/>
  <c r="L13" i="22"/>
  <c r="H13" i="22"/>
  <c r="D13" i="22"/>
  <c r="P12" i="22"/>
  <c r="L12" i="22"/>
  <c r="H12" i="22"/>
  <c r="H10" i="22" s="1"/>
  <c r="D12" i="22"/>
  <c r="P11" i="22"/>
  <c r="L11" i="22"/>
  <c r="L10" i="22" s="1"/>
  <c r="H11" i="22"/>
  <c r="D11" i="22"/>
  <c r="P10" i="22"/>
  <c r="O10" i="22"/>
  <c r="N10" i="22"/>
  <c r="K10" i="22"/>
  <c r="J10" i="22"/>
  <c r="G10" i="22"/>
  <c r="F10" i="22"/>
  <c r="C10" i="22"/>
  <c r="D10" i="22" s="1"/>
  <c r="B10" i="22"/>
  <c r="P9" i="22"/>
  <c r="L9" i="22"/>
  <c r="H9" i="22"/>
  <c r="D9" i="22"/>
  <c r="P8" i="22"/>
  <c r="L8" i="22"/>
  <c r="H8" i="22"/>
  <c r="D8" i="22"/>
  <c r="P7" i="22"/>
  <c r="L7" i="22"/>
  <c r="H7" i="22"/>
  <c r="D7" i="22"/>
  <c r="P6" i="22"/>
  <c r="P4" i="22" s="1"/>
  <c r="L6" i="22"/>
  <c r="H6" i="22"/>
  <c r="H4" i="22" s="1"/>
  <c r="D6" i="22"/>
  <c r="P5" i="22"/>
  <c r="L5" i="22"/>
  <c r="L4" i="22" s="1"/>
  <c r="H5" i="22"/>
  <c r="D5" i="22"/>
  <c r="O4" i="22"/>
  <c r="N4" i="22"/>
  <c r="K4" i="22"/>
  <c r="J4" i="22"/>
  <c r="G4" i="22"/>
  <c r="F4" i="22"/>
  <c r="D4" i="22"/>
  <c r="C4" i="22"/>
  <c r="B4" i="22"/>
  <c r="H30" i="21"/>
  <c r="E30" i="21"/>
  <c r="H29" i="21"/>
  <c r="E29" i="21"/>
  <c r="H28" i="21"/>
  <c r="E28" i="21"/>
  <c r="H27" i="21"/>
  <c r="E27" i="21"/>
  <c r="H26" i="21"/>
  <c r="E26" i="21"/>
  <c r="H25" i="21"/>
  <c r="E25" i="21"/>
  <c r="H24" i="21"/>
  <c r="E24" i="21"/>
  <c r="H23" i="21"/>
  <c r="E23" i="21"/>
  <c r="H22" i="21"/>
  <c r="E22" i="21"/>
  <c r="J21" i="21"/>
  <c r="J5" i="21" s="1"/>
  <c r="I21" i="21"/>
  <c r="G21" i="21"/>
  <c r="F21" i="21"/>
  <c r="H20" i="21"/>
  <c r="E20" i="21"/>
  <c r="H19" i="21"/>
  <c r="E19" i="21"/>
  <c r="H18" i="21"/>
  <c r="E18" i="21"/>
  <c r="H17" i="21"/>
  <c r="E17" i="21"/>
  <c r="H16" i="21"/>
  <c r="E16" i="21"/>
  <c r="H15" i="21"/>
  <c r="E15" i="21"/>
  <c r="H14" i="21"/>
  <c r="E14" i="21"/>
  <c r="H13" i="21"/>
  <c r="E13" i="21"/>
  <c r="H12" i="21"/>
  <c r="E12" i="21"/>
  <c r="H11" i="21"/>
  <c r="E11" i="21"/>
  <c r="J10" i="21"/>
  <c r="I10" i="21"/>
  <c r="G10" i="21"/>
  <c r="F10" i="21"/>
  <c r="E10" i="21" s="1"/>
  <c r="H9" i="21"/>
  <c r="E9" i="21"/>
  <c r="H8" i="21"/>
  <c r="E8" i="21"/>
  <c r="H7" i="21"/>
  <c r="E7" i="21"/>
  <c r="J6" i="21"/>
  <c r="H6" i="21" s="1"/>
  <c r="I6" i="21"/>
  <c r="I5" i="21" s="1"/>
  <c r="G6" i="21"/>
  <c r="F6" i="21"/>
  <c r="E6" i="21"/>
  <c r="M4" i="21"/>
  <c r="C11" i="24" l="1"/>
  <c r="C13" i="24"/>
  <c r="E21" i="21"/>
  <c r="H21" i="21"/>
  <c r="H10" i="21"/>
  <c r="D5" i="25"/>
  <c r="P21" i="22"/>
  <c r="N39" i="22"/>
  <c r="P39" i="22" s="1"/>
  <c r="H5" i="21"/>
  <c r="M7" i="21" s="1"/>
  <c r="M15" i="21" l="1"/>
  <c r="M9" i="21"/>
  <c r="M27" i="21"/>
  <c r="M20" i="21"/>
  <c r="M12" i="21"/>
  <c r="M25" i="21"/>
  <c r="M13" i="21"/>
  <c r="M8" i="21"/>
  <c r="M19" i="21"/>
  <c r="M11" i="21"/>
  <c r="M29" i="21"/>
  <c r="M6" i="21"/>
  <c r="M28" i="21"/>
  <c r="M18" i="21"/>
  <c r="M17" i="21"/>
  <c r="M30" i="21"/>
  <c r="M14" i="21"/>
  <c r="M23" i="21"/>
  <c r="M26" i="21"/>
  <c r="M10" i="21"/>
  <c r="M16" i="21"/>
  <c r="M22" i="21"/>
  <c r="M24" i="21"/>
  <c r="M21" i="21"/>
  <c r="K11" i="19" l="1"/>
  <c r="C11" i="19"/>
  <c r="G11" i="19" s="1"/>
  <c r="K10" i="19"/>
  <c r="C10" i="19"/>
  <c r="G10" i="19" s="1"/>
  <c r="K9" i="19"/>
  <c r="C9" i="19"/>
  <c r="G9" i="19" s="1"/>
  <c r="K8" i="19"/>
  <c r="C8" i="19"/>
  <c r="G8" i="19" s="1"/>
  <c r="K7" i="19"/>
  <c r="G7" i="19"/>
  <c r="C7" i="19"/>
  <c r="K6" i="19"/>
  <c r="E6" i="19"/>
  <c r="D6" i="19"/>
  <c r="C6" i="19" s="1"/>
  <c r="G6" i="19" l="1"/>
  <c r="P39" i="10"/>
  <c r="L39" i="10"/>
  <c r="H39" i="10"/>
  <c r="D39" i="10"/>
  <c r="P38" i="10"/>
  <c r="O38" i="10"/>
  <c r="N38" i="10"/>
  <c r="L38" i="10"/>
  <c r="H38" i="10"/>
  <c r="D38" i="10"/>
  <c r="L37" i="10"/>
  <c r="H37" i="10"/>
  <c r="D37" i="10"/>
  <c r="L36" i="10"/>
  <c r="H36" i="10"/>
  <c r="D36" i="10"/>
  <c r="L35" i="10"/>
  <c r="H35" i="10"/>
  <c r="D35" i="10"/>
  <c r="L34" i="10"/>
  <c r="K34" i="10"/>
  <c r="J34" i="10"/>
  <c r="H34" i="10"/>
  <c r="G34" i="10"/>
  <c r="F34" i="10"/>
  <c r="D34" i="10"/>
  <c r="C34" i="10"/>
  <c r="B34" i="10"/>
  <c r="L33" i="10"/>
  <c r="H33" i="10"/>
  <c r="D33" i="10"/>
  <c r="L32" i="10"/>
  <c r="H32" i="10"/>
  <c r="D32" i="10"/>
  <c r="L31" i="10"/>
  <c r="H31" i="10"/>
  <c r="D31" i="10"/>
  <c r="L30" i="10"/>
  <c r="H30" i="10"/>
  <c r="D30" i="10"/>
  <c r="L29" i="10"/>
  <c r="H29" i="10"/>
  <c r="D29" i="10"/>
  <c r="L28" i="10"/>
  <c r="K28" i="10"/>
  <c r="J28" i="10"/>
  <c r="H28" i="10"/>
  <c r="G28" i="10"/>
  <c r="F28" i="10"/>
  <c r="D28" i="10"/>
  <c r="C28" i="10"/>
  <c r="B28" i="10"/>
  <c r="L27" i="10"/>
  <c r="H27" i="10"/>
  <c r="D27" i="10"/>
  <c r="L26" i="10"/>
  <c r="H26" i="10"/>
  <c r="D26" i="10"/>
  <c r="L25" i="10"/>
  <c r="H25" i="10"/>
  <c r="D25" i="10"/>
  <c r="L24" i="10"/>
  <c r="H24" i="10"/>
  <c r="D24" i="10"/>
  <c r="P23" i="10"/>
  <c r="O23" i="10"/>
  <c r="N23" i="10"/>
  <c r="L23" i="10"/>
  <c r="H23" i="10"/>
  <c r="D23" i="10"/>
  <c r="L22" i="10"/>
  <c r="K22" i="10"/>
  <c r="J22" i="10"/>
  <c r="H22" i="10"/>
  <c r="G22" i="10"/>
  <c r="F22" i="10"/>
  <c r="D22" i="10"/>
  <c r="C22" i="10"/>
  <c r="B22" i="10"/>
  <c r="P21" i="10"/>
  <c r="O21" i="10"/>
  <c r="N21" i="10"/>
  <c r="L21" i="10"/>
  <c r="H21" i="10"/>
  <c r="D21" i="10"/>
  <c r="L20" i="10"/>
  <c r="H20" i="10"/>
  <c r="D20" i="10"/>
  <c r="P19" i="10"/>
  <c r="O19" i="10"/>
  <c r="N19" i="10"/>
  <c r="L19" i="10"/>
  <c r="H19" i="10"/>
  <c r="D19" i="10"/>
  <c r="L18" i="10"/>
  <c r="H18" i="10"/>
  <c r="D18" i="10"/>
  <c r="L17" i="10"/>
  <c r="H17" i="10"/>
  <c r="D17" i="10"/>
  <c r="P16" i="10"/>
  <c r="L16" i="10"/>
  <c r="K16" i="10"/>
  <c r="J16" i="10"/>
  <c r="H16" i="10"/>
  <c r="G16" i="10"/>
  <c r="F16" i="10"/>
  <c r="D16" i="10"/>
  <c r="C16" i="10"/>
  <c r="B16" i="10"/>
  <c r="P15" i="10"/>
  <c r="L15" i="10"/>
  <c r="H15" i="10"/>
  <c r="D15" i="10"/>
  <c r="P14" i="10"/>
  <c r="L14" i="10"/>
  <c r="H14" i="10"/>
  <c r="D14" i="10"/>
  <c r="P13" i="10"/>
  <c r="L13" i="10"/>
  <c r="H13" i="10"/>
  <c r="D13" i="10"/>
  <c r="P12" i="10"/>
  <c r="L12" i="10"/>
  <c r="H12" i="10"/>
  <c r="D12" i="10"/>
  <c r="P11" i="10"/>
  <c r="L11" i="10"/>
  <c r="H11" i="10"/>
  <c r="D11" i="10"/>
  <c r="P10" i="10"/>
  <c r="O10" i="10"/>
  <c r="N10" i="10"/>
  <c r="L10" i="10"/>
  <c r="K10" i="10"/>
  <c r="J10" i="10"/>
  <c r="H10" i="10"/>
  <c r="G10" i="10"/>
  <c r="F10" i="10"/>
  <c r="D10" i="10"/>
  <c r="C10" i="10"/>
  <c r="B10" i="10"/>
  <c r="P9" i="10"/>
  <c r="L9" i="10"/>
  <c r="H9" i="10"/>
  <c r="D9" i="10"/>
  <c r="P8" i="10"/>
  <c r="L8" i="10"/>
  <c r="H8" i="10"/>
  <c r="D8" i="10"/>
  <c r="P7" i="10"/>
  <c r="L7" i="10"/>
  <c r="H7" i="10"/>
  <c r="D7" i="10"/>
  <c r="P6" i="10"/>
  <c r="L6" i="10"/>
  <c r="H6" i="10"/>
  <c r="D6" i="10"/>
  <c r="P5" i="10"/>
  <c r="L5" i="10"/>
  <c r="H5" i="10"/>
  <c r="D5" i="10"/>
  <c r="P4" i="10"/>
  <c r="O4" i="10"/>
  <c r="N4" i="10"/>
  <c r="L4" i="10"/>
  <c r="K4" i="10"/>
  <c r="J4" i="10"/>
  <c r="H4" i="10"/>
  <c r="G4" i="10"/>
  <c r="F4" i="10"/>
  <c r="D4" i="10"/>
  <c r="C4" i="10"/>
  <c r="B4" i="10"/>
  <c r="S39" i="7"/>
  <c r="E39" i="7"/>
  <c r="D39" i="7"/>
  <c r="C39" i="7"/>
  <c r="B39" i="7"/>
  <c r="T38" i="7"/>
  <c r="R38" i="7"/>
  <c r="Q38" i="7"/>
  <c r="D38" i="7"/>
  <c r="D37" i="7"/>
  <c r="D36" i="7"/>
  <c r="D35" i="7"/>
  <c r="D34" i="7"/>
  <c r="J33" i="7"/>
  <c r="I33" i="7"/>
  <c r="S38" i="7" s="1"/>
  <c r="H33" i="7"/>
  <c r="G33" i="7"/>
  <c r="D33" i="7"/>
  <c r="D32" i="7"/>
  <c r="J31" i="7"/>
  <c r="I31" i="7"/>
  <c r="H31" i="7"/>
  <c r="G31" i="7"/>
  <c r="D31" i="7"/>
  <c r="I30" i="7"/>
  <c r="D30" i="7"/>
  <c r="I29" i="7"/>
  <c r="I28" i="7"/>
  <c r="E28" i="7"/>
  <c r="D28" i="7"/>
  <c r="C28" i="7"/>
  <c r="B28" i="7"/>
  <c r="I27" i="7"/>
  <c r="D27" i="7"/>
  <c r="O26" i="7"/>
  <c r="N26" i="7"/>
  <c r="M26" i="7"/>
  <c r="L26" i="7"/>
  <c r="I26" i="7"/>
  <c r="D26" i="7"/>
  <c r="N25" i="7"/>
  <c r="I25" i="7"/>
  <c r="D25" i="7"/>
  <c r="N24" i="7"/>
  <c r="I24" i="7"/>
  <c r="D24" i="7"/>
  <c r="N23" i="7"/>
  <c r="I23" i="7"/>
  <c r="D23" i="7"/>
  <c r="N22" i="7"/>
  <c r="I22" i="7"/>
  <c r="D22" i="7"/>
  <c r="N21" i="7"/>
  <c r="I21" i="7"/>
  <c r="D21" i="7"/>
  <c r="N20" i="7"/>
  <c r="I20" i="7"/>
  <c r="D20" i="7"/>
  <c r="N19" i="7"/>
  <c r="I19" i="7"/>
  <c r="D19" i="7"/>
  <c r="N18" i="7"/>
  <c r="I18" i="7"/>
  <c r="D18" i="7"/>
  <c r="N17" i="7"/>
  <c r="I17" i="7"/>
  <c r="D17" i="7"/>
  <c r="N16" i="7"/>
  <c r="I16" i="7"/>
  <c r="D16" i="7"/>
  <c r="N15" i="7"/>
  <c r="I15" i="7"/>
  <c r="D15" i="7"/>
  <c r="N14" i="7"/>
  <c r="D14" i="7"/>
  <c r="N13" i="7"/>
  <c r="J13" i="7"/>
  <c r="I13" i="7"/>
  <c r="H13" i="7"/>
  <c r="G13" i="7"/>
  <c r="N12" i="7"/>
  <c r="I12" i="7"/>
  <c r="E12" i="7"/>
  <c r="D12" i="7"/>
  <c r="C12" i="7"/>
  <c r="B12" i="7"/>
  <c r="N11" i="7"/>
  <c r="I11" i="7"/>
  <c r="D11" i="7"/>
  <c r="T10" i="7"/>
  <c r="S10" i="7"/>
  <c r="R10" i="7"/>
  <c r="Q10" i="7"/>
  <c r="N10" i="7"/>
  <c r="I10" i="7"/>
  <c r="D10" i="7"/>
  <c r="S9" i="7"/>
  <c r="N9" i="7"/>
  <c r="I9" i="7"/>
  <c r="D9" i="7"/>
  <c r="S8" i="7"/>
  <c r="N8" i="7"/>
  <c r="I8" i="7"/>
  <c r="D8" i="7"/>
  <c r="S7" i="7"/>
  <c r="N7" i="7"/>
  <c r="I7" i="7"/>
  <c r="D7" i="7"/>
  <c r="S6" i="7"/>
  <c r="N6" i="7"/>
  <c r="I6" i="7"/>
  <c r="D6" i="7"/>
  <c r="S5" i="7"/>
  <c r="N5" i="7"/>
  <c r="I5" i="7"/>
  <c r="D5" i="7"/>
  <c r="S4" i="7"/>
  <c r="N4" i="7"/>
  <c r="I4" i="7"/>
  <c r="D4" i="7"/>
  <c r="S3" i="7"/>
  <c r="N3" i="7"/>
  <c r="I3" i="7"/>
  <c r="D3" i="7"/>
  <c r="S2" i="7"/>
  <c r="N2" i="7"/>
  <c r="I2" i="7"/>
  <c r="D2" i="7"/>
  <c r="N38" i="6"/>
  <c r="I38" i="6"/>
  <c r="D38" i="6"/>
  <c r="N37" i="6"/>
  <c r="I37" i="6"/>
  <c r="N36" i="6"/>
  <c r="I36" i="6"/>
  <c r="E36" i="6"/>
  <c r="D36" i="6"/>
  <c r="C36" i="6"/>
  <c r="B36" i="6"/>
  <c r="N35" i="6"/>
  <c r="I35" i="6"/>
  <c r="D35" i="6"/>
  <c r="N34" i="6"/>
  <c r="I34" i="6"/>
  <c r="D34" i="6"/>
  <c r="N33" i="6"/>
  <c r="I33" i="6"/>
  <c r="D33" i="6"/>
  <c r="N32" i="6"/>
  <c r="I32" i="6"/>
  <c r="D32" i="6"/>
  <c r="N31" i="6"/>
  <c r="I31" i="6"/>
  <c r="D31" i="6"/>
  <c r="N30" i="6"/>
  <c r="I30" i="6"/>
  <c r="D30" i="6"/>
  <c r="N29" i="6"/>
  <c r="I29" i="6"/>
  <c r="N28" i="6"/>
  <c r="I28" i="6"/>
  <c r="E28" i="6"/>
  <c r="D28" i="6"/>
  <c r="C28" i="6"/>
  <c r="B28" i="6"/>
  <c r="N27" i="6"/>
  <c r="I27" i="6"/>
  <c r="D27" i="6"/>
  <c r="N26" i="6"/>
  <c r="D26" i="6"/>
  <c r="N25" i="6"/>
  <c r="J25" i="6"/>
  <c r="I25" i="6"/>
  <c r="H25" i="6"/>
  <c r="G25" i="6"/>
  <c r="D25" i="6"/>
  <c r="I24" i="6"/>
  <c r="D24" i="6"/>
  <c r="O23" i="6"/>
  <c r="N23" i="6"/>
  <c r="M23" i="6"/>
  <c r="L23" i="6"/>
  <c r="I23" i="6"/>
  <c r="D23" i="6"/>
  <c r="N22" i="6"/>
  <c r="I22" i="6"/>
  <c r="D22" i="6"/>
  <c r="N21" i="6"/>
  <c r="I21" i="6"/>
  <c r="D21" i="6"/>
  <c r="N20" i="6"/>
  <c r="I20" i="6"/>
  <c r="D20" i="6"/>
  <c r="N19" i="6"/>
  <c r="N18" i="6"/>
  <c r="J18" i="6"/>
  <c r="I18" i="6"/>
  <c r="H18" i="6"/>
  <c r="G18" i="6"/>
  <c r="E18" i="6"/>
  <c r="D18" i="6"/>
  <c r="C18" i="6"/>
  <c r="B18" i="6"/>
  <c r="N17" i="6"/>
  <c r="I17" i="6"/>
  <c r="D17" i="6"/>
  <c r="N16" i="6"/>
  <c r="I16" i="6"/>
  <c r="D16" i="6"/>
  <c r="N15" i="6"/>
  <c r="I15" i="6"/>
  <c r="D15" i="6"/>
  <c r="N14" i="6"/>
  <c r="I14" i="6"/>
  <c r="D14" i="6"/>
  <c r="N13" i="6"/>
  <c r="I13" i="6"/>
  <c r="D13" i="6"/>
  <c r="N12" i="6"/>
  <c r="I12" i="6"/>
  <c r="D12" i="6"/>
  <c r="N11" i="6"/>
  <c r="I11" i="6"/>
  <c r="D11" i="6"/>
  <c r="N10" i="6"/>
  <c r="I10" i="6"/>
  <c r="D10" i="6"/>
  <c r="N9" i="6"/>
  <c r="I9" i="6"/>
  <c r="D9" i="6"/>
  <c r="N8" i="6"/>
  <c r="I8" i="6"/>
  <c r="D8" i="6"/>
  <c r="N7" i="6"/>
  <c r="D7" i="6"/>
  <c r="J6" i="6"/>
  <c r="I6" i="6"/>
  <c r="H6" i="6"/>
  <c r="G6" i="6"/>
  <c r="D6" i="6"/>
  <c r="T5" i="6"/>
  <c r="S5" i="6"/>
  <c r="R5" i="6"/>
  <c r="Q5" i="6"/>
  <c r="O5" i="6"/>
  <c r="N5" i="6"/>
  <c r="M5" i="6"/>
  <c r="L5" i="6"/>
  <c r="I5" i="6"/>
  <c r="D5" i="6"/>
  <c r="N4" i="6"/>
  <c r="I4" i="6"/>
  <c r="D4" i="6"/>
  <c r="T3" i="6"/>
  <c r="S3" i="6"/>
  <c r="R3" i="6"/>
  <c r="Q3" i="6"/>
  <c r="N3" i="6"/>
  <c r="I3" i="6"/>
  <c r="D3" i="6"/>
  <c r="S2" i="6"/>
  <c r="N2" i="6"/>
  <c r="I2" i="6"/>
  <c r="D2" i="6"/>
  <c r="S40" i="5"/>
  <c r="D40" i="5"/>
  <c r="S39" i="5"/>
  <c r="J39" i="5"/>
  <c r="I39" i="5"/>
  <c r="H39" i="5"/>
  <c r="G39" i="5"/>
  <c r="D39" i="5"/>
  <c r="S38" i="5"/>
  <c r="O38" i="5"/>
  <c r="N38" i="5"/>
  <c r="M38" i="5"/>
  <c r="L38" i="5"/>
  <c r="I38" i="5"/>
  <c r="D38" i="5"/>
  <c r="S37" i="5"/>
  <c r="I37" i="5"/>
  <c r="D37" i="5"/>
  <c r="S36" i="5"/>
  <c r="O36" i="5"/>
  <c r="N36" i="5"/>
  <c r="M36" i="5"/>
  <c r="L36" i="5"/>
  <c r="I36" i="5"/>
  <c r="S35" i="5"/>
  <c r="N35" i="5"/>
  <c r="I35" i="5"/>
  <c r="E35" i="5"/>
  <c r="D35" i="5"/>
  <c r="C35" i="5"/>
  <c r="B35" i="5"/>
  <c r="S34" i="5"/>
  <c r="N34" i="5"/>
  <c r="I34" i="5"/>
  <c r="D34" i="5"/>
  <c r="S33" i="5"/>
  <c r="N33" i="5"/>
  <c r="I33" i="5"/>
  <c r="D33" i="5"/>
  <c r="S32" i="5"/>
  <c r="I32" i="5"/>
  <c r="D32" i="5"/>
  <c r="S31" i="5"/>
  <c r="O31" i="5"/>
  <c r="N31" i="5"/>
  <c r="M31" i="5"/>
  <c r="L31" i="5"/>
  <c r="I31" i="5"/>
  <c r="D31" i="5"/>
  <c r="S30" i="5"/>
  <c r="N30" i="5"/>
  <c r="I30" i="5"/>
  <c r="D30" i="5"/>
  <c r="S29" i="5"/>
  <c r="N29" i="5"/>
  <c r="D29" i="5"/>
  <c r="S28" i="5"/>
  <c r="N28" i="5"/>
  <c r="J28" i="5"/>
  <c r="I28" i="5"/>
  <c r="H28" i="5"/>
  <c r="G28" i="5"/>
  <c r="D28" i="5"/>
  <c r="N27" i="5"/>
  <c r="I27" i="5"/>
  <c r="T26" i="5"/>
  <c r="S26" i="5"/>
  <c r="R26" i="5"/>
  <c r="Q26" i="5"/>
  <c r="N26" i="5"/>
  <c r="I26" i="5"/>
  <c r="E26" i="5"/>
  <c r="D26" i="5"/>
  <c r="C26" i="5"/>
  <c r="B26" i="5"/>
  <c r="S25" i="5"/>
  <c r="N25" i="5"/>
  <c r="I25" i="5"/>
  <c r="D25" i="5"/>
  <c r="S24" i="5"/>
  <c r="N24" i="5"/>
  <c r="I24" i="5"/>
  <c r="D24" i="5"/>
  <c r="S23" i="5"/>
  <c r="N23" i="5"/>
  <c r="D23" i="5"/>
  <c r="S22" i="5"/>
  <c r="N22" i="5"/>
  <c r="I22" i="5"/>
  <c r="D22" i="5"/>
  <c r="S21" i="5"/>
  <c r="N21" i="5"/>
  <c r="I21" i="5"/>
  <c r="D21" i="5"/>
  <c r="S20" i="5"/>
  <c r="N20" i="5"/>
  <c r="I20" i="5"/>
  <c r="D20" i="5"/>
  <c r="S19" i="5"/>
  <c r="N19" i="5"/>
  <c r="I19" i="5"/>
  <c r="D19" i="5"/>
  <c r="S18" i="5"/>
  <c r="N18" i="5"/>
  <c r="I18" i="5"/>
  <c r="D18" i="5"/>
  <c r="S17" i="5"/>
  <c r="N17" i="5"/>
  <c r="I17" i="5"/>
  <c r="D17" i="5"/>
  <c r="S16" i="5"/>
  <c r="N16" i="5"/>
  <c r="I16" i="5"/>
  <c r="D16" i="5"/>
  <c r="S15" i="5"/>
  <c r="I15" i="5"/>
  <c r="D15" i="5"/>
  <c r="S14" i="5"/>
  <c r="O14" i="5"/>
  <c r="N14" i="5"/>
  <c r="M14" i="5"/>
  <c r="L14" i="5"/>
  <c r="D14" i="5"/>
  <c r="S13" i="5"/>
  <c r="N13" i="5"/>
  <c r="J13" i="5"/>
  <c r="I13" i="5"/>
  <c r="H13" i="5"/>
  <c r="G13" i="5"/>
  <c r="D13" i="5"/>
  <c r="S12" i="5"/>
  <c r="N12" i="5"/>
  <c r="I12" i="5"/>
  <c r="D12" i="5"/>
  <c r="S11" i="5"/>
  <c r="N11" i="5"/>
  <c r="I11" i="5"/>
  <c r="D11" i="5"/>
  <c r="S10" i="5"/>
  <c r="N10" i="5"/>
  <c r="I10" i="5"/>
  <c r="D10" i="5"/>
  <c r="S9" i="5"/>
  <c r="N9" i="5"/>
  <c r="I9" i="5"/>
  <c r="D9" i="5"/>
  <c r="S8" i="5"/>
  <c r="N8" i="5"/>
  <c r="I8" i="5"/>
  <c r="D8" i="5"/>
  <c r="S7" i="5"/>
  <c r="N7" i="5"/>
  <c r="I7" i="5"/>
  <c r="D7" i="5"/>
  <c r="S6" i="5"/>
  <c r="N6" i="5"/>
  <c r="I6" i="5"/>
  <c r="D6" i="5"/>
  <c r="S5" i="5"/>
  <c r="N5" i="5"/>
  <c r="I5" i="5"/>
  <c r="D5" i="5"/>
  <c r="S4" i="5"/>
  <c r="N4" i="5"/>
  <c r="I4" i="5"/>
  <c r="D4" i="5"/>
</calcChain>
</file>

<file path=xl/sharedStrings.xml><?xml version="1.0" encoding="utf-8"?>
<sst xmlns="http://schemas.openxmlformats.org/spreadsheetml/2006/main" count="1101" uniqueCount="728">
  <si>
    <t>その他</t>
  </si>
  <si>
    <t>平成27年</t>
  </si>
  <si>
    <t>資料：住民基本台帳</t>
    <rPh sb="0" eb="2">
      <t>シリョウ</t>
    </rPh>
    <rPh sb="3" eb="5">
      <t>ジュウミン</t>
    </rPh>
    <rPh sb="5" eb="7">
      <t>キホン</t>
    </rPh>
    <rPh sb="7" eb="9">
      <t>ダイチョウ</t>
    </rPh>
    <phoneticPr fontId="5"/>
  </si>
  <si>
    <t>手崎</t>
  </si>
  <si>
    <t>資料：住民基本台帳</t>
    <rPh sb="0" eb="2">
      <t>シリョウ</t>
    </rPh>
    <rPh sb="3" eb="5">
      <t>ジュウミン</t>
    </rPh>
    <rPh sb="5" eb="7">
      <t>キホン</t>
    </rPh>
    <rPh sb="7" eb="9">
      <t>ダイチョウ</t>
    </rPh>
    <phoneticPr fontId="13"/>
  </si>
  <si>
    <t>フィリピン</t>
  </si>
  <si>
    <t>山屋</t>
  </si>
  <si>
    <t>地区計</t>
    <rPh sb="0" eb="1">
      <t>チ</t>
    </rPh>
    <rPh sb="1" eb="2">
      <t>ク</t>
    </rPh>
    <rPh sb="2" eb="3">
      <t>ケイ</t>
    </rPh>
    <phoneticPr fontId="13"/>
  </si>
  <si>
    <t>注）世帯数には、複数国籍世帯（外国人と日本人で構成する世帯）を含む。</t>
  </si>
  <si>
    <t>総　数</t>
    <rPh sb="0" eb="1">
      <t>ソウ</t>
    </rPh>
    <rPh sb="2" eb="3">
      <t>スウ</t>
    </rPh>
    <phoneticPr fontId="5"/>
  </si>
  <si>
    <t>本開発</t>
  </si>
  <si>
    <t>大久保</t>
  </si>
  <si>
    <t>ベトナム</t>
  </si>
  <si>
    <t>内 訳</t>
    <rPh sb="0" eb="1">
      <t>ウチ</t>
    </rPh>
    <rPh sb="2" eb="3">
      <t>ヤク</t>
    </rPh>
    <phoneticPr fontId="5"/>
  </si>
  <si>
    <t>野開</t>
    <rPh sb="0" eb="1">
      <t>ノ</t>
    </rPh>
    <rPh sb="1" eb="2">
      <t>ビラ</t>
    </rPh>
    <phoneticPr fontId="13"/>
  </si>
  <si>
    <t>中太閤山６丁目</t>
  </si>
  <si>
    <t>ロシア</t>
  </si>
  <si>
    <t>本江北</t>
  </si>
  <si>
    <t>下村三箇</t>
  </si>
  <si>
    <t>パキスタン</t>
  </si>
  <si>
    <t>小林</t>
  </si>
  <si>
    <t xml:space="preserve">40～44 </t>
  </si>
  <si>
    <t>中町</t>
  </si>
  <si>
    <t>中 国</t>
    <rPh sb="0" eb="1">
      <t>ナカ</t>
    </rPh>
    <rPh sb="2" eb="3">
      <t>クニ</t>
    </rPh>
    <phoneticPr fontId="5"/>
  </si>
  <si>
    <t>35～39歳</t>
  </si>
  <si>
    <t>宮袋</t>
  </si>
  <si>
    <t>海竜町</t>
  </si>
  <si>
    <t>棚田</t>
  </si>
  <si>
    <t>沖</t>
  </si>
  <si>
    <t>いぶき野町</t>
  </si>
  <si>
    <t>韓国・朝鮮</t>
    <rPh sb="0" eb="2">
      <t>カンコク</t>
    </rPh>
    <rPh sb="3" eb="5">
      <t>チョウセン</t>
    </rPh>
    <phoneticPr fontId="5"/>
  </si>
  <si>
    <t>２‐27</t>
  </si>
  <si>
    <t>ブラジル</t>
  </si>
  <si>
    <t>中央通り一丁目</t>
    <rPh sb="4" eb="5">
      <t>1</t>
    </rPh>
    <phoneticPr fontId="13"/>
  </si>
  <si>
    <t>かもめ台</t>
  </si>
  <si>
    <t>住民数</t>
    <rPh sb="0" eb="2">
      <t>ジュウミン</t>
    </rPh>
    <rPh sb="2" eb="3">
      <t>スウ</t>
    </rPh>
    <phoneticPr fontId="5"/>
  </si>
  <si>
    <t>地区計</t>
  </si>
  <si>
    <t>庄西町一丁目</t>
  </si>
  <si>
    <t>世帯数</t>
    <rPh sb="0" eb="3">
      <t>セタイスウ</t>
    </rPh>
    <phoneticPr fontId="5"/>
  </si>
  <si>
    <t>令和５年３月末</t>
    <rPh sb="0" eb="2">
      <t>レイワ</t>
    </rPh>
    <rPh sb="5" eb="7">
      <t>ガツマツ</t>
    </rPh>
    <phoneticPr fontId="5"/>
  </si>
  <si>
    <t>令和４年３月末</t>
    <rPh sb="0" eb="2">
      <t>レイワ</t>
    </rPh>
    <rPh sb="5" eb="7">
      <t>ガツマツ</t>
    </rPh>
    <phoneticPr fontId="5"/>
  </si>
  <si>
    <t>草岡町二丁目</t>
  </si>
  <si>
    <t>令和３年３月末</t>
    <rPh sb="0" eb="2">
      <t>レイワ</t>
    </rPh>
    <rPh sb="5" eb="7">
      <t>ガツマツ</t>
    </rPh>
    <phoneticPr fontId="5"/>
  </si>
  <si>
    <t>自然増減</t>
  </si>
  <si>
    <t>七美二丁目</t>
  </si>
  <si>
    <t>区　分</t>
    <rPh sb="0" eb="1">
      <t>ク</t>
    </rPh>
    <rPh sb="2" eb="3">
      <t>ブン</t>
    </rPh>
    <phoneticPr fontId="5"/>
  </si>
  <si>
    <t>片口久々江</t>
  </si>
  <si>
    <t>乗舟町</t>
  </si>
  <si>
    <t>西楠町</t>
  </si>
  <si>
    <t>野村</t>
  </si>
  <si>
    <t>100～</t>
  </si>
  <si>
    <t>第３次産業</t>
    <rPh sb="0" eb="1">
      <t>ダイ</t>
    </rPh>
    <rPh sb="3" eb="5">
      <t>サンギョウ</t>
    </rPh>
    <phoneticPr fontId="5"/>
  </si>
  <si>
    <t>木舟町</t>
  </si>
  <si>
    <t>中央通り三丁目</t>
    <rPh sb="4" eb="5">
      <t>3</t>
    </rPh>
    <phoneticPr fontId="13"/>
  </si>
  <si>
    <t>新湊地区合計</t>
  </si>
  <si>
    <t>夢美野</t>
  </si>
  <si>
    <t>坂東</t>
  </si>
  <si>
    <t>新星町</t>
  </si>
  <si>
    <t>倉垣小杉</t>
  </si>
  <si>
    <t>鏡宮</t>
  </si>
  <si>
    <t>資料：住民基本台帳</t>
  </si>
  <si>
    <t>作道</t>
  </si>
  <si>
    <t>草岡町一丁目</t>
  </si>
  <si>
    <t xml:space="preserve">55～59 </t>
  </si>
  <si>
    <t>計</t>
    <rPh sb="0" eb="1">
      <t>ケイ</t>
    </rPh>
    <phoneticPr fontId="13"/>
  </si>
  <si>
    <t>足洗新町一丁目</t>
  </si>
  <si>
    <t>昭和通り</t>
  </si>
  <si>
    <t>中央通り二丁目</t>
    <rPh sb="4" eb="5">
      <t>2</t>
    </rPh>
    <phoneticPr fontId="13"/>
  </si>
  <si>
    <t>射水町二丁目</t>
  </si>
  <si>
    <t>不詳</t>
    <rPh sb="0" eb="2">
      <t>フショウ</t>
    </rPh>
    <phoneticPr fontId="13"/>
  </si>
  <si>
    <t>太閤山１丁目</t>
  </si>
  <si>
    <t>川口</t>
  </si>
  <si>
    <t>下地区合計</t>
  </si>
  <si>
    <t>伊勢領１区</t>
  </si>
  <si>
    <t>自宅で
従　業</t>
    <rPh sb="0" eb="2">
      <t>ジタク</t>
    </rPh>
    <rPh sb="4" eb="5">
      <t>ジュウ</t>
    </rPh>
    <rPh sb="6" eb="7">
      <t>ギョウ</t>
    </rPh>
    <phoneticPr fontId="5"/>
  </si>
  <si>
    <t>大島地区合計</t>
  </si>
  <si>
    <t>堀岡明神新</t>
  </si>
  <si>
    <t>南太閤山７丁目</t>
  </si>
  <si>
    <t>若葉町</t>
  </si>
  <si>
    <t>七美中野</t>
  </si>
  <si>
    <t>堀岡新明神</t>
  </si>
  <si>
    <t>本江針山新</t>
  </si>
  <si>
    <t>射水町一丁目</t>
  </si>
  <si>
    <t>茶屋町</t>
  </si>
  <si>
    <t>千成１</t>
  </si>
  <si>
    <t>松木</t>
  </si>
  <si>
    <t>注）住民基本台帳の人口には、外国人住民を含む。　　</t>
    <rPh sb="0" eb="1">
      <t>チュウ</t>
    </rPh>
    <rPh sb="2" eb="4">
      <t>ジュウミン</t>
    </rPh>
    <rPh sb="4" eb="6">
      <t>キホン</t>
    </rPh>
    <rPh sb="6" eb="8">
      <t>ダイチョウ</t>
    </rPh>
    <rPh sb="9" eb="11">
      <t>ジンコウ</t>
    </rPh>
    <rPh sb="14" eb="16">
      <t>ガイコク</t>
    </rPh>
    <rPh sb="16" eb="17">
      <t>ジン</t>
    </rPh>
    <rPh sb="17" eb="19">
      <t>ジュウミン</t>
    </rPh>
    <rPh sb="20" eb="21">
      <t>フク</t>
    </rPh>
    <phoneticPr fontId="13"/>
  </si>
  <si>
    <t>七美</t>
  </si>
  <si>
    <t>高穂町</t>
  </si>
  <si>
    <t>江上</t>
  </si>
  <si>
    <t>堀岡古明神</t>
  </si>
  <si>
    <t>新町</t>
  </si>
  <si>
    <t>朴木</t>
  </si>
  <si>
    <t>新片町四丁目</t>
  </si>
  <si>
    <t>荒町</t>
  </si>
  <si>
    <t>平成
22年</t>
    <rPh sb="0" eb="2">
      <t>ヘイセイ</t>
    </rPh>
    <rPh sb="5" eb="6">
      <t>ネン</t>
    </rPh>
    <phoneticPr fontId="5"/>
  </si>
  <si>
    <t>堀岡</t>
  </si>
  <si>
    <t>電気･ガス･
熱供給･水道業</t>
  </si>
  <si>
    <t>沖塚原</t>
  </si>
  <si>
    <t>65～69歳</t>
  </si>
  <si>
    <t>本江中</t>
  </si>
  <si>
    <t>寺塚原</t>
  </si>
  <si>
    <t>高場新町四丁目</t>
  </si>
  <si>
    <t>上野</t>
  </si>
  <si>
    <t>本江東</t>
  </si>
  <si>
    <t>高場新町三丁目</t>
  </si>
  <si>
    <t>栄町</t>
  </si>
  <si>
    <t>土田</t>
  </si>
  <si>
    <t>伊勢領４区</t>
  </si>
  <si>
    <t>小泉</t>
  </si>
  <si>
    <t>本江南</t>
  </si>
  <si>
    <t>高場新町二丁目</t>
  </si>
  <si>
    <t>海王町</t>
  </si>
  <si>
    <t>女</t>
  </si>
  <si>
    <t>伊勢領３区</t>
  </si>
  <si>
    <t>死亡</t>
  </si>
  <si>
    <t>本江西</t>
  </si>
  <si>
    <t>高場新町一丁目</t>
  </si>
  <si>
    <t>教育，
学習
支援業</t>
  </si>
  <si>
    <t>緑町</t>
  </si>
  <si>
    <t xml:space="preserve">35～39 </t>
  </si>
  <si>
    <t>柳町</t>
  </si>
  <si>
    <t>小島一区</t>
    <rPh sb="2" eb="3">
      <t>1</t>
    </rPh>
    <phoneticPr fontId="13"/>
  </si>
  <si>
    <t>有磯一丁目</t>
  </si>
  <si>
    <t>伊勢領２区</t>
  </si>
  <si>
    <t>本江後新</t>
  </si>
  <si>
    <t>太閤山４丁目</t>
  </si>
  <si>
    <t>南砺市</t>
    <rPh sb="0" eb="1">
      <t>ミナミ</t>
    </rPh>
    <rPh sb="1" eb="2">
      <t>レイ</t>
    </rPh>
    <rPh sb="2" eb="3">
      <t>シ</t>
    </rPh>
    <phoneticPr fontId="5"/>
  </si>
  <si>
    <t>新堀</t>
    <rPh sb="0" eb="2">
      <t>シンボリ</t>
    </rPh>
    <phoneticPr fontId="13"/>
  </si>
  <si>
    <t>本中町</t>
  </si>
  <si>
    <t>中太閤山５丁目</t>
  </si>
  <si>
    <t>善光寺</t>
  </si>
  <si>
    <t>布目</t>
  </si>
  <si>
    <t>就業者数</t>
    <rPh sb="0" eb="3">
      <t>シュウギョウシャ</t>
    </rPh>
    <rPh sb="3" eb="4">
      <t>スウ</t>
    </rPh>
    <phoneticPr fontId="5"/>
  </si>
  <si>
    <t>本江利波</t>
  </si>
  <si>
    <t>第３次産業</t>
  </si>
  <si>
    <t>庄西町二丁目</t>
  </si>
  <si>
    <t>新片町五丁目</t>
  </si>
  <si>
    <t>三日曽根</t>
  </si>
  <si>
    <t>水上</t>
  </si>
  <si>
    <t>世帯</t>
    <rPh sb="0" eb="1">
      <t>ヨ</t>
    </rPh>
    <rPh sb="1" eb="2">
      <t>オビ</t>
    </rPh>
    <phoneticPr fontId="13"/>
  </si>
  <si>
    <t>住吉町</t>
  </si>
  <si>
    <t>加茂東部</t>
  </si>
  <si>
    <t>本江針山開</t>
  </si>
  <si>
    <t>西新湊</t>
  </si>
  <si>
    <t>流通センター水戸田</t>
    <rPh sb="0" eb="2">
      <t>リュウツウ</t>
    </rPh>
    <rPh sb="6" eb="8">
      <t>ミト</t>
    </rPh>
    <rPh sb="8" eb="9">
      <t>タ</t>
    </rPh>
    <phoneticPr fontId="13"/>
  </si>
  <si>
    <t xml:space="preserve">50～54 </t>
  </si>
  <si>
    <t>本江三箇</t>
  </si>
  <si>
    <t>新片町三丁目</t>
  </si>
  <si>
    <t>越の潟町</t>
  </si>
  <si>
    <t>流出人口 (Ｃ)</t>
  </si>
  <si>
    <t>西町</t>
  </si>
  <si>
    <t>水戸田</t>
  </si>
  <si>
    <t>太閤町</t>
  </si>
  <si>
    <t>下条新</t>
  </si>
  <si>
    <t>本江中新</t>
  </si>
  <si>
    <t>さくら台</t>
  </si>
  <si>
    <t>中新湊</t>
  </si>
  <si>
    <t>新片町二丁目</t>
  </si>
  <si>
    <t>二の丸町</t>
  </si>
  <si>
    <t>黒河四区</t>
    <rPh sb="2" eb="3">
      <t>4</t>
    </rPh>
    <phoneticPr fontId="13"/>
  </si>
  <si>
    <t>南太閤山４丁目</t>
  </si>
  <si>
    <t>新三ケ</t>
    <rPh sb="1" eb="2">
      <t>サン</t>
    </rPh>
    <phoneticPr fontId="13"/>
  </si>
  <si>
    <t>新片町一丁目</t>
  </si>
  <si>
    <t>愛宕</t>
  </si>
  <si>
    <t>本江針山</t>
  </si>
  <si>
    <t>社会増減</t>
  </si>
  <si>
    <t>八幡町三丁目</t>
  </si>
  <si>
    <t>高寺</t>
  </si>
  <si>
    <t>本江</t>
  </si>
  <si>
    <t>黒部市</t>
    <rPh sb="0" eb="3">
      <t>クロベシ</t>
    </rPh>
    <phoneticPr fontId="5"/>
  </si>
  <si>
    <t>常盤町</t>
  </si>
  <si>
    <t>片口高場</t>
  </si>
  <si>
    <t>南太閤山２丁目</t>
  </si>
  <si>
    <t>下条</t>
  </si>
  <si>
    <t>八幡町二丁目</t>
  </si>
  <si>
    <t>公務
(他に分類されないもの)</t>
    <rPh sb="7" eb="8">
      <t>ルイ</t>
    </rPh>
    <phoneticPr fontId="5"/>
  </si>
  <si>
    <t>注）住民基本台帳の人口には、外国人住民を含む。</t>
  </si>
  <si>
    <t>田町</t>
  </si>
  <si>
    <t>片口</t>
  </si>
  <si>
    <t>八幡町一丁目</t>
  </si>
  <si>
    <t>山ノ谷</t>
  </si>
  <si>
    <t>立町</t>
  </si>
  <si>
    <t xml:space="preserve">45～49 </t>
  </si>
  <si>
    <t>総　計</t>
  </si>
  <si>
    <t>桜町</t>
  </si>
  <si>
    <t>初音町</t>
  </si>
  <si>
    <t>東明七軒</t>
  </si>
  <si>
    <t>鏡宮弥生二丁目</t>
    <rPh sb="2" eb="4">
      <t>ヤヨイ</t>
    </rPh>
    <rPh sb="4" eb="5">
      <t>ニ</t>
    </rPh>
    <rPh sb="5" eb="7">
      <t>チョウメ</t>
    </rPh>
    <phoneticPr fontId="13"/>
  </si>
  <si>
    <t>中央町</t>
  </si>
  <si>
    <t>一番町</t>
  </si>
  <si>
    <t>南高木</t>
  </si>
  <si>
    <t>東明東町</t>
  </si>
  <si>
    <t>鏡宮弥生一丁目</t>
    <rPh sb="2" eb="4">
      <t>ヤヨイ</t>
    </rPh>
    <rPh sb="4" eb="5">
      <t>イチ</t>
    </rPh>
    <rPh sb="5" eb="7">
      <t>チョウメ</t>
    </rPh>
    <phoneticPr fontId="13"/>
  </si>
  <si>
    <t>男</t>
  </si>
  <si>
    <t>庄和町</t>
  </si>
  <si>
    <t>放生津町</t>
  </si>
  <si>
    <t>錦町</t>
  </si>
  <si>
    <t>東明中町</t>
  </si>
  <si>
    <t>神楽町</t>
  </si>
  <si>
    <t>本町三丁目</t>
  </si>
  <si>
    <t>白銀町</t>
  </si>
  <si>
    <t>東明西町</t>
  </si>
  <si>
    <t>本町二丁目</t>
  </si>
  <si>
    <t>本村</t>
  </si>
  <si>
    <t>新富町</t>
  </si>
  <si>
    <t>常住地による従業地別15歳以上就業者数</t>
  </si>
  <si>
    <t>浜開新町</t>
  </si>
  <si>
    <t>転出総数</t>
  </si>
  <si>
    <t>砺波市</t>
  </si>
  <si>
    <t>平成29年
人口移動調査</t>
  </si>
  <si>
    <t>高木</t>
  </si>
  <si>
    <t>牧田</t>
  </si>
  <si>
    <t>南太閤山11丁目</t>
  </si>
  <si>
    <t>本町一丁目</t>
  </si>
  <si>
    <t>諏訪町</t>
  </si>
  <si>
    <t>鍛冶屋橋</t>
  </si>
  <si>
    <t>津幡江</t>
  </si>
  <si>
    <t>海老江浜開</t>
  </si>
  <si>
    <t>東洋紡社宅</t>
  </si>
  <si>
    <t>今井</t>
  </si>
  <si>
    <t>庄川本町</t>
  </si>
  <si>
    <t>上新町</t>
  </si>
  <si>
    <t>海老江七軒</t>
  </si>
  <si>
    <t>平成22年</t>
    <rPh sb="0" eb="2">
      <t>ヘイセイ</t>
    </rPh>
    <rPh sb="4" eb="5">
      <t>ネン</t>
    </rPh>
    <phoneticPr fontId="5"/>
  </si>
  <si>
    <t>林業</t>
    <rPh sb="0" eb="2">
      <t>リンギョウ</t>
    </rPh>
    <phoneticPr fontId="5"/>
  </si>
  <si>
    <t>殿村</t>
  </si>
  <si>
    <t>港町</t>
  </si>
  <si>
    <t>水源町</t>
  </si>
  <si>
    <t>海老江練合</t>
  </si>
  <si>
    <t xml:space="preserve">85～89 </t>
  </si>
  <si>
    <t>中太閤山２丁目</t>
  </si>
  <si>
    <t>海老江</t>
  </si>
  <si>
    <t>久々湊</t>
  </si>
  <si>
    <t xml:space="preserve">70～74 </t>
  </si>
  <si>
    <t>女</t>
    <rPh sb="0" eb="1">
      <t>オンナ</t>
    </rPh>
    <phoneticPr fontId="13"/>
  </si>
  <si>
    <t>大島北野</t>
  </si>
  <si>
    <t>緑ヶ丘</t>
  </si>
  <si>
    <t>藤巻南</t>
  </si>
  <si>
    <t>男</t>
    <rPh sb="0" eb="1">
      <t>オトコ</t>
    </rPh>
    <phoneticPr fontId="13"/>
  </si>
  <si>
    <t>行政区</t>
    <rPh sb="0" eb="1">
      <t>ギョウ</t>
    </rPh>
    <rPh sb="1" eb="2">
      <t>セイ</t>
    </rPh>
    <rPh sb="2" eb="3">
      <t>ク</t>
    </rPh>
    <phoneticPr fontId="13"/>
  </si>
  <si>
    <t>世帯</t>
    <rPh sb="0" eb="2">
      <t>セタイ</t>
    </rPh>
    <phoneticPr fontId="13"/>
  </si>
  <si>
    <t>南太閤山14丁目</t>
  </si>
  <si>
    <t>太閤山９丁目</t>
  </si>
  <si>
    <t>大江</t>
  </si>
  <si>
    <t>公務
（他に分類されないもの）</t>
  </si>
  <si>
    <t>土代</t>
  </si>
  <si>
    <t>南太閤山13丁目</t>
  </si>
  <si>
    <t>太閤山８丁目</t>
  </si>
  <si>
    <t>南太閤山12丁目</t>
  </si>
  <si>
    <t>布目沢</t>
  </si>
  <si>
    <t>太閤山７丁目</t>
  </si>
  <si>
    <t>太閤山６丁目</t>
  </si>
  <si>
    <t>平野</t>
  </si>
  <si>
    <t>中太閤山15丁目</t>
  </si>
  <si>
    <t>山本新</t>
  </si>
  <si>
    <t>南太閤山10丁目</t>
  </si>
  <si>
    <t>上条団地</t>
  </si>
  <si>
    <t>太閤山５丁目</t>
  </si>
  <si>
    <t>南太閤山９丁目</t>
  </si>
  <si>
    <t>浄土寺</t>
  </si>
  <si>
    <t>南太閤山８丁目</t>
  </si>
  <si>
    <t>雇用促進</t>
  </si>
  <si>
    <t>小島四区</t>
    <rPh sb="2" eb="3">
      <t>4</t>
    </rPh>
    <phoneticPr fontId="13"/>
  </si>
  <si>
    <t>野手</t>
  </si>
  <si>
    <t>太閤山３丁目</t>
  </si>
  <si>
    <t>宿屋</t>
  </si>
  <si>
    <t>南太閤山６丁目</t>
  </si>
  <si>
    <t>80～84歳</t>
  </si>
  <si>
    <t>土合北部</t>
  </si>
  <si>
    <t>中太閤山17丁目</t>
  </si>
  <si>
    <t>千成３・４</t>
  </si>
  <si>
    <t>枇杷首</t>
  </si>
  <si>
    <t>竹原</t>
  </si>
  <si>
    <t>青井谷</t>
  </si>
  <si>
    <t>若林</t>
  </si>
  <si>
    <t>南太閤山５丁目</t>
  </si>
  <si>
    <t>人口</t>
  </si>
  <si>
    <t>生活関連サービス業，娯楽業</t>
  </si>
  <si>
    <t>南太閤山３丁目</t>
  </si>
  <si>
    <t>一条南</t>
    <rPh sb="0" eb="2">
      <t>イチジョウ</t>
    </rPh>
    <rPh sb="2" eb="3">
      <t>ミナミ</t>
    </rPh>
    <phoneticPr fontId="13"/>
  </si>
  <si>
    <t>一条西</t>
  </si>
  <si>
    <t>南太閤山１丁目</t>
  </si>
  <si>
    <t>一条東</t>
  </si>
  <si>
    <t>五歩一</t>
  </si>
  <si>
    <t>太閤山東</t>
  </si>
  <si>
    <t>15～19歳</t>
  </si>
  <si>
    <t>土合</t>
  </si>
  <si>
    <t>小杉北野</t>
  </si>
  <si>
    <t>赤田</t>
  </si>
  <si>
    <t>75～79歳</t>
  </si>
  <si>
    <t>中太閤山18丁目</t>
    <rPh sb="0" eb="1">
      <t>ナカ</t>
    </rPh>
    <rPh sb="1" eb="3">
      <t>タイコウ</t>
    </rPh>
    <rPh sb="3" eb="4">
      <t>ヤマ</t>
    </rPh>
    <rPh sb="6" eb="8">
      <t>チョウメ</t>
    </rPh>
    <phoneticPr fontId="13"/>
  </si>
  <si>
    <t>二ノ井</t>
  </si>
  <si>
    <t>椎土</t>
  </si>
  <si>
    <t>大白</t>
  </si>
  <si>
    <t>中太閤山16丁目</t>
    <rPh sb="3" eb="4">
      <t>ヤマ</t>
    </rPh>
    <phoneticPr fontId="13"/>
  </si>
  <si>
    <t>中太閤山14丁目</t>
  </si>
  <si>
    <t>中太閤山13丁目</t>
  </si>
  <si>
    <t>東太閤山４丁目</t>
  </si>
  <si>
    <t>中太閤山12丁目</t>
  </si>
  <si>
    <t>平成22年</t>
  </si>
  <si>
    <t>東太閤山３丁目</t>
  </si>
  <si>
    <t>円池</t>
  </si>
  <si>
    <t>平成町</t>
  </si>
  <si>
    <t>中太閤山10丁目</t>
  </si>
  <si>
    <t>電気・
ガス等</t>
    <rPh sb="6" eb="7">
      <t>トウ</t>
    </rPh>
    <phoneticPr fontId="5"/>
  </si>
  <si>
    <t>東太閤山２丁目</t>
  </si>
  <si>
    <t>藤巻</t>
  </si>
  <si>
    <t>新栄町</t>
  </si>
  <si>
    <t>中太閤山９丁目</t>
  </si>
  <si>
    <t>東太閤山１丁目</t>
  </si>
  <si>
    <t>さくら町</t>
  </si>
  <si>
    <t>中太閤山８丁目</t>
  </si>
  <si>
    <t>中太閤山７丁目</t>
  </si>
  <si>
    <t>計</t>
    <rPh sb="0" eb="1">
      <t>ケイ</t>
    </rPh>
    <phoneticPr fontId="5"/>
  </si>
  <si>
    <t>黒河五区</t>
    <rPh sb="2" eb="3">
      <t>5</t>
    </rPh>
    <phoneticPr fontId="13"/>
  </si>
  <si>
    <t>南通り</t>
  </si>
  <si>
    <t>白石</t>
  </si>
  <si>
    <t>年　齢</t>
  </si>
  <si>
    <t>若宮町</t>
  </si>
  <si>
    <t>黒河三区</t>
    <rPh sb="2" eb="3">
      <t>3</t>
    </rPh>
    <phoneticPr fontId="13"/>
  </si>
  <si>
    <t>安吉</t>
  </si>
  <si>
    <t>元町</t>
  </si>
  <si>
    <t>中太閤山４丁目</t>
  </si>
  <si>
    <t>卸売･
小売業</t>
  </si>
  <si>
    <t>黒河二区</t>
    <rPh sb="2" eb="3">
      <t>2</t>
    </rPh>
    <phoneticPr fontId="13"/>
  </si>
  <si>
    <t>宝町</t>
  </si>
  <si>
    <t>中太閤山３丁目</t>
  </si>
  <si>
    <t>黒河一区</t>
    <rPh sb="2" eb="3">
      <t>1</t>
    </rPh>
    <phoneticPr fontId="13"/>
  </si>
  <si>
    <t>針原</t>
  </si>
  <si>
    <t>　男</t>
  </si>
  <si>
    <t>二口</t>
  </si>
  <si>
    <t>倉町</t>
  </si>
  <si>
    <t>小杉地区合計</t>
  </si>
  <si>
    <t>小矢部市</t>
    <rPh sb="0" eb="4">
      <t>オヤベシ</t>
    </rPh>
    <phoneticPr fontId="5"/>
  </si>
  <si>
    <t>稲積</t>
  </si>
  <si>
    <t>北手崎</t>
  </si>
  <si>
    <t>駅南通り１丁目</t>
  </si>
  <si>
    <t>西高木</t>
  </si>
  <si>
    <t>末永町</t>
  </si>
  <si>
    <t xml:space="preserve">世帯 </t>
  </si>
  <si>
    <t>千成７</t>
  </si>
  <si>
    <t>小杉白石</t>
  </si>
  <si>
    <t>南太閤山15丁目</t>
  </si>
  <si>
    <t>千成６</t>
  </si>
  <si>
    <t>鷲塚</t>
  </si>
  <si>
    <t>神川町</t>
  </si>
  <si>
    <t>大島</t>
    <rPh sb="0" eb="2">
      <t>オオシマ</t>
    </rPh>
    <phoneticPr fontId="13"/>
  </si>
  <si>
    <t>下</t>
    <rPh sb="0" eb="1">
      <t>シモ</t>
    </rPh>
    <phoneticPr fontId="13"/>
  </si>
  <si>
    <t>大門</t>
    <rPh sb="0" eb="2">
      <t>ダイモン</t>
    </rPh>
    <phoneticPr fontId="13"/>
  </si>
  <si>
    <t>小杉</t>
    <rPh sb="0" eb="2">
      <t>コスギ</t>
    </rPh>
    <phoneticPr fontId="13"/>
  </si>
  <si>
    <t>25～29歳</t>
  </si>
  <si>
    <t>常磐町</t>
  </si>
  <si>
    <t>新湊</t>
    <rPh sb="0" eb="2">
      <t>シンミナト</t>
    </rPh>
    <phoneticPr fontId="13"/>
  </si>
  <si>
    <t>（うち外国人）</t>
    <rPh sb="3" eb="5">
      <t>ガイコク</t>
    </rPh>
    <rPh sb="5" eb="6">
      <t>ジン</t>
    </rPh>
    <phoneticPr fontId="13"/>
  </si>
  <si>
    <t>赤井</t>
  </si>
  <si>
    <t>総計</t>
  </si>
  <si>
    <t>開口</t>
  </si>
  <si>
    <t>竹鼻</t>
  </si>
  <si>
    <t xml:space="preserve"> 県 内</t>
    <rPh sb="1" eb="2">
      <t>ケン</t>
    </rPh>
    <rPh sb="3" eb="4">
      <t>ウチ</t>
    </rPh>
    <phoneticPr fontId="5"/>
  </si>
  <si>
    <t>大門地区合計</t>
  </si>
  <si>
    <t>市井</t>
  </si>
  <si>
    <t>生源寺</t>
  </si>
  <si>
    <t>幸町</t>
  </si>
  <si>
    <t>雇用促進住宅</t>
  </si>
  <si>
    <t>旭町</t>
  </si>
  <si>
    <t>梅ノ木</t>
  </si>
  <si>
    <t>小島三区</t>
    <rPh sb="2" eb="3">
      <t>3</t>
    </rPh>
    <phoneticPr fontId="13"/>
  </si>
  <si>
    <t>大門地区</t>
  </si>
  <si>
    <t>小島二区</t>
    <rPh sb="2" eb="3">
      <t>2</t>
    </rPh>
    <phoneticPr fontId="13"/>
  </si>
  <si>
    <t>中野社宅</t>
  </si>
  <si>
    <t>新田</t>
  </si>
  <si>
    <t>平成21年
人口移動調査</t>
  </si>
  <si>
    <t xml:space="preserve">90～94 </t>
  </si>
  <si>
    <t>あおば台</t>
  </si>
  <si>
    <t>雄神町</t>
  </si>
  <si>
    <t>三島野</t>
  </si>
  <si>
    <t>平成27年</t>
    <rPh sb="0" eb="2">
      <t>ヘイセイ</t>
    </rPh>
    <rPh sb="4" eb="5">
      <t>ネン</t>
    </rPh>
    <phoneticPr fontId="5"/>
  </si>
  <si>
    <t>島</t>
  </si>
  <si>
    <t>文京町</t>
  </si>
  <si>
    <t>宮新田</t>
  </si>
  <si>
    <t>40～44歳</t>
  </si>
  <si>
    <t>卸売・
小売業</t>
    <rPh sb="1" eb="2">
      <t>ウ</t>
    </rPh>
    <phoneticPr fontId="5"/>
  </si>
  <si>
    <t>不詳</t>
  </si>
  <si>
    <t>松原</t>
  </si>
  <si>
    <t>射 水 市
に 常 住
(自宅外)</t>
    <rPh sb="0" eb="1">
      <t>イ</t>
    </rPh>
    <rPh sb="2" eb="3">
      <t>ミズ</t>
    </rPh>
    <rPh sb="4" eb="5">
      <t>シ</t>
    </rPh>
    <rPh sb="8" eb="9">
      <t>ツネ</t>
    </rPh>
    <rPh sb="10" eb="11">
      <t>ジュウ</t>
    </rPh>
    <rPh sb="13" eb="16">
      <t>ジタクガイ</t>
    </rPh>
    <phoneticPr fontId="5"/>
  </si>
  <si>
    <t>西園</t>
  </si>
  <si>
    <t>西村</t>
  </si>
  <si>
    <t>若杉</t>
  </si>
  <si>
    <t>中野</t>
  </si>
  <si>
    <t>計</t>
  </si>
  <si>
    <t>ほたる野</t>
  </si>
  <si>
    <t>八塚</t>
  </si>
  <si>
    <t>二口南</t>
  </si>
  <si>
    <t>こぶし園</t>
  </si>
  <si>
    <t>八講</t>
  </si>
  <si>
    <t>北高木</t>
  </si>
  <si>
    <t>下若</t>
  </si>
  <si>
    <t>摺出寺</t>
  </si>
  <si>
    <t>本田</t>
  </si>
  <si>
    <t>鳥取</t>
  </si>
  <si>
    <t>堀内</t>
  </si>
  <si>
    <t>新開発</t>
  </si>
  <si>
    <t>大門本江</t>
  </si>
  <si>
    <t>西広上</t>
  </si>
  <si>
    <t>上条</t>
  </si>
  <si>
    <t>令和２年</t>
    <rPh sb="0" eb="2">
      <t>レイワ</t>
    </rPh>
    <rPh sb="3" eb="4">
      <t>ネン</t>
    </rPh>
    <phoneticPr fontId="5"/>
  </si>
  <si>
    <t>中村</t>
  </si>
  <si>
    <t>広上</t>
  </si>
  <si>
    <t>加茂中部</t>
  </si>
  <si>
    <t>漁業</t>
  </si>
  <si>
    <t>(うち外国人)</t>
    <rPh sb="3" eb="5">
      <t>ガイコク</t>
    </rPh>
    <rPh sb="5" eb="6">
      <t>ジン</t>
    </rPh>
    <phoneticPr fontId="13"/>
  </si>
  <si>
    <t>今開発</t>
  </si>
  <si>
    <t xml:space="preserve">25～29 </t>
  </si>
  <si>
    <t xml:space="preserve">80～84 </t>
  </si>
  <si>
    <t xml:space="preserve">20～24 </t>
  </si>
  <si>
    <t>65歳以上</t>
    <rPh sb="2" eb="3">
      <t>サイ</t>
    </rPh>
    <rPh sb="3" eb="5">
      <t>イジョウ</t>
    </rPh>
    <phoneticPr fontId="13"/>
  </si>
  <si>
    <t xml:space="preserve">75～79 </t>
  </si>
  <si>
    <t xml:space="preserve">15～19 </t>
  </si>
  <si>
    <t>15～64歳</t>
    <rPh sb="5" eb="6">
      <t>サイ</t>
    </rPh>
    <phoneticPr fontId="13"/>
  </si>
  <si>
    <t>15歳未満</t>
    <rPh sb="2" eb="3">
      <t>サイ</t>
    </rPh>
    <rPh sb="3" eb="5">
      <t>ミマン</t>
    </rPh>
    <phoneticPr fontId="13"/>
  </si>
  <si>
    <t>（再掲）</t>
    <rPh sb="1" eb="3">
      <t>サイケイ</t>
    </rPh>
    <phoneticPr fontId="13"/>
  </si>
  <si>
    <t xml:space="preserve">10～14 </t>
  </si>
  <si>
    <t xml:space="preserve">95～99 </t>
  </si>
  <si>
    <t xml:space="preserve">      </t>
  </si>
  <si>
    <t xml:space="preserve">65～69 </t>
  </si>
  <si>
    <t xml:space="preserve">5～9 </t>
  </si>
  <si>
    <t xml:space="preserve">60～64 </t>
  </si>
  <si>
    <t xml:space="preserve">30～34 </t>
  </si>
  <si>
    <t xml:space="preserve">0～4 </t>
  </si>
  <si>
    <t>令和６年３月末</t>
    <rPh sb="0" eb="2">
      <t>レイワ</t>
    </rPh>
    <rPh sb="5" eb="7">
      <t>ガツマツ</t>
    </rPh>
    <phoneticPr fontId="5"/>
  </si>
  <si>
    <t>情報
通信業</t>
  </si>
  <si>
    <r>
      <t>14</t>
    </r>
    <r>
      <rPr>
        <b/>
        <sz val="14"/>
        <rFont val="ＭＳ 明朝"/>
        <family val="1"/>
        <charset val="128"/>
      </rPr>
      <t>　住民基本台帳による年齢（各歳）別・男女別人口</t>
    </r>
  </si>
  <si>
    <r>
      <rPr>
        <b/>
        <sz val="18"/>
        <rFont val="Century"/>
        <family val="1"/>
      </rPr>
      <t>11</t>
    </r>
    <r>
      <rPr>
        <b/>
        <sz val="18"/>
        <rFont val="ＭＳ 明朝"/>
        <family val="1"/>
        <charset val="128"/>
      </rPr>
      <t>　地区別人口</t>
    </r>
  </si>
  <si>
    <t>55～59歳</t>
  </si>
  <si>
    <t>総数</t>
  </si>
  <si>
    <t>純増減</t>
  </si>
  <si>
    <t>分類不能の産業</t>
  </si>
  <si>
    <t>65～</t>
  </si>
  <si>
    <t>-</t>
  </si>
  <si>
    <t>資料：国勢調査</t>
    <rPh sb="0" eb="2">
      <t>シリョウ</t>
    </rPh>
    <rPh sb="3" eb="5">
      <t>コクセイ</t>
    </rPh>
    <rPh sb="5" eb="7">
      <t>チョウサ</t>
    </rPh>
    <phoneticPr fontId="5"/>
  </si>
  <si>
    <t>30～34歳</t>
  </si>
  <si>
    <t>医療,福祉</t>
  </si>
  <si>
    <t>流入人口 (Ｂ)</t>
  </si>
  <si>
    <t>令和
２年</t>
    <rPh sb="0" eb="2">
      <t>レイワ</t>
    </rPh>
    <rPh sb="4" eb="5">
      <t>ネン</t>
    </rPh>
    <phoneticPr fontId="5"/>
  </si>
  <si>
    <t>令和7年10月1日現在(単位：人)</t>
    <rPh sb="0" eb="2">
      <t>レイワ</t>
    </rPh>
    <phoneticPr fontId="13"/>
  </si>
  <si>
    <t>平成30年
人口移動調査</t>
  </si>
  <si>
    <t>下地区</t>
  </si>
  <si>
    <t>大島地区</t>
  </si>
  <si>
    <t>小杉地区</t>
  </si>
  <si>
    <t>新湊地区</t>
  </si>
  <si>
    <t>射水市</t>
  </si>
  <si>
    <t>総数</t>
    <rPh sb="0" eb="2">
      <t>ソウスウ</t>
    </rPh>
    <phoneticPr fontId="5"/>
  </si>
  <si>
    <t>金融・
保険業</t>
  </si>
  <si>
    <t>区分</t>
    <rPh sb="0" eb="2">
      <t>クブン</t>
    </rPh>
    <phoneticPr fontId="5"/>
  </si>
  <si>
    <t>富山県</t>
  </si>
  <si>
    <t>令和2年10月１日現在　(単位：人)</t>
  </si>
  <si>
    <t>第１次産業</t>
    <rPh sb="0" eb="1">
      <t>ダイ</t>
    </rPh>
    <rPh sb="1" eb="3">
      <t>イチジ</t>
    </rPh>
    <rPh sb="3" eb="5">
      <t>サンギョウ</t>
    </rPh>
    <phoneticPr fontId="5"/>
  </si>
  <si>
    <t>第２次産業</t>
    <rPh sb="0" eb="1">
      <t>ダイ</t>
    </rPh>
    <rPh sb="3" eb="5">
      <t>サンギョウ</t>
    </rPh>
    <phoneticPr fontId="5"/>
  </si>
  <si>
    <t>分類
不能の
産業</t>
  </si>
  <si>
    <t>農業</t>
  </si>
  <si>
    <t>鉱業，
採石業，
砂利
採取業</t>
  </si>
  <si>
    <t>建設業</t>
  </si>
  <si>
    <t>製造業</t>
  </si>
  <si>
    <t>運輸・
郵便業</t>
  </si>
  <si>
    <t>不動産・
物品
賃貸業</t>
  </si>
  <si>
    <t>宿泊業，
飲食サービス業</t>
  </si>
  <si>
    <t>医療，
福祉</t>
  </si>
  <si>
    <t>複合
サービス
事業</t>
    <rPh sb="0" eb="1">
      <t>フク</t>
    </rPh>
    <rPh sb="1" eb="2">
      <t>ゴウ</t>
    </rPh>
    <rPh sb="8" eb="9">
      <t>　</t>
    </rPh>
    <phoneticPr fontId="5"/>
  </si>
  <si>
    <t>20～24歳</t>
  </si>
  <si>
    <t>学術研究，
専門・技術サービス業</t>
  </si>
  <si>
    <t>サービス業（他に分類されないもの）</t>
  </si>
  <si>
    <t>平成
27年</t>
    <rPh sb="0" eb="2">
      <t>ヘイセイ</t>
    </rPh>
    <rPh sb="5" eb="6">
      <t>ネン</t>
    </rPh>
    <phoneticPr fontId="5"/>
  </si>
  <si>
    <t>第２次産業</t>
  </si>
  <si>
    <t>複合
サービス
事業</t>
  </si>
  <si>
    <t>第１次産業</t>
    <rPh sb="0" eb="1">
      <t>ダイ</t>
    </rPh>
    <rPh sb="2" eb="3">
      <t>ジ</t>
    </rPh>
    <rPh sb="3" eb="5">
      <t>サンギョウ</t>
    </rPh>
    <phoneticPr fontId="5"/>
  </si>
  <si>
    <t>　女</t>
  </si>
  <si>
    <t>令和2年10月1日現在(単位：人)</t>
    <rPh sb="0" eb="2">
      <t>レイワ</t>
    </rPh>
    <rPh sb="3" eb="4">
      <t>ネン</t>
    </rPh>
    <rPh sb="6" eb="7">
      <t>ガツ</t>
    </rPh>
    <rPh sb="8" eb="9">
      <t>ニチ</t>
    </rPh>
    <rPh sb="9" eb="11">
      <t>ゲンザイ</t>
    </rPh>
    <rPh sb="12" eb="14">
      <t>タンイ</t>
    </rPh>
    <rPh sb="15" eb="16">
      <t>ヒト</t>
    </rPh>
    <phoneticPr fontId="5"/>
  </si>
  <si>
    <t>令和７年10月1日現在</t>
    <rPh sb="0" eb="2">
      <t>レイワ</t>
    </rPh>
    <rPh sb="3" eb="4">
      <t>ネン</t>
    </rPh>
    <rPh sb="6" eb="7">
      <t>ガツ</t>
    </rPh>
    <rPh sb="8" eb="9">
      <t>ニチ</t>
    </rPh>
    <rPh sb="9" eb="11">
      <t>ゲンザイ</t>
    </rPh>
    <phoneticPr fontId="13"/>
  </si>
  <si>
    <t>鉱業,採石業,
砂利採取業</t>
  </si>
  <si>
    <t>卸売・
小売業</t>
  </si>
  <si>
    <t>不動産･
物品賃貸業</t>
  </si>
  <si>
    <t>学術研究,
専門･技術サービス業</t>
  </si>
  <si>
    <t>宿泊業,飲食サービス業</t>
  </si>
  <si>
    <t>生活関連
サービス業,
娯楽業</t>
  </si>
  <si>
    <t xml:space="preserve">教育，   学習支援業
</t>
  </si>
  <si>
    <t>複合
サービス事業</t>
  </si>
  <si>
    <t>公務      （他に分類されないもの）</t>
  </si>
  <si>
    <t>45～49歳</t>
  </si>
  <si>
    <t>50～54歳</t>
  </si>
  <si>
    <t>60～64歳</t>
  </si>
  <si>
    <t>70～74歳</t>
  </si>
  <si>
    <t>85歳以上</t>
  </si>
  <si>
    <t xml:space="preserve"> 男</t>
  </si>
  <si>
    <t>富山市</t>
    <rPh sb="0" eb="3">
      <t>トヤマシ</t>
    </rPh>
    <phoneticPr fontId="5"/>
  </si>
  <si>
    <t xml:space="preserve"> 女</t>
  </si>
  <si>
    <t>資料：国勢調査</t>
  </si>
  <si>
    <t>射水市で従業</t>
    <rPh sb="0" eb="2">
      <t>イミズ</t>
    </rPh>
    <rPh sb="2" eb="3">
      <t>シ</t>
    </rPh>
    <rPh sb="4" eb="6">
      <t>ジュウギョウ</t>
    </rPh>
    <phoneticPr fontId="5"/>
  </si>
  <si>
    <t>他市町村
で 従 業</t>
    <rPh sb="0" eb="1">
      <t>タ</t>
    </rPh>
    <rPh sb="1" eb="4">
      <t>シチョウソン</t>
    </rPh>
    <rPh sb="7" eb="8">
      <t>ジュウ</t>
    </rPh>
    <rPh sb="9" eb="10">
      <t>ギョウ</t>
    </rPh>
    <phoneticPr fontId="5"/>
  </si>
  <si>
    <t>射 水 市
で 従 業
(自宅外)</t>
    <rPh sb="0" eb="1">
      <t>イ</t>
    </rPh>
    <rPh sb="2" eb="3">
      <t>ミズ</t>
    </rPh>
    <rPh sb="4" eb="5">
      <t>シ</t>
    </rPh>
    <rPh sb="8" eb="9">
      <t>ジュウ</t>
    </rPh>
    <rPh sb="10" eb="11">
      <t>ギョウ</t>
    </rPh>
    <rPh sb="13" eb="16">
      <t>ジタクガイ</t>
    </rPh>
    <phoneticPr fontId="5"/>
  </si>
  <si>
    <t xml:space="preserve"> 他 県</t>
    <rPh sb="1" eb="2">
      <t>タ</t>
    </rPh>
    <rPh sb="3" eb="4">
      <t>ケン</t>
    </rPh>
    <phoneticPr fontId="5"/>
  </si>
  <si>
    <t>高岡市</t>
    <rPh sb="0" eb="3">
      <t>タカオカシ</t>
    </rPh>
    <phoneticPr fontId="5"/>
  </si>
  <si>
    <t>魚津市</t>
    <rPh sb="0" eb="3">
      <t>ウオヅシ</t>
    </rPh>
    <phoneticPr fontId="5"/>
  </si>
  <si>
    <t>氷見市</t>
    <rPh sb="0" eb="3">
      <t>ヒミシ</t>
    </rPh>
    <phoneticPr fontId="5"/>
  </si>
  <si>
    <t>滑川市</t>
    <rPh sb="0" eb="2">
      <t>ナメリカワ</t>
    </rPh>
    <rPh sb="2" eb="3">
      <t>シ</t>
    </rPh>
    <phoneticPr fontId="5"/>
  </si>
  <si>
    <t>金沢市</t>
  </si>
  <si>
    <t>上市町</t>
    <rPh sb="0" eb="3">
      <t>カミイチマチ</t>
    </rPh>
    <phoneticPr fontId="5"/>
  </si>
  <si>
    <t>立山町</t>
    <rPh sb="0" eb="2">
      <t>タテヤマ</t>
    </rPh>
    <rPh sb="2" eb="3">
      <t>マチ</t>
    </rPh>
    <phoneticPr fontId="5"/>
  </si>
  <si>
    <t>入善町</t>
    <rPh sb="0" eb="3">
      <t>ニュウゼンマチ</t>
    </rPh>
    <phoneticPr fontId="5"/>
  </si>
  <si>
    <t>朝日町</t>
    <rPh sb="0" eb="2">
      <t>アサヒ</t>
    </rPh>
    <rPh sb="2" eb="3">
      <t>マチ</t>
    </rPh>
    <phoneticPr fontId="5"/>
  </si>
  <si>
    <t>舟橋村</t>
    <rPh sb="0" eb="3">
      <t>フナハシムラ</t>
    </rPh>
    <phoneticPr fontId="5"/>
  </si>
  <si>
    <t>従業地による常住市町村別15歳以上就業者数</t>
  </si>
  <si>
    <t>射水市に常住</t>
    <rPh sb="0" eb="2">
      <t>イミズ</t>
    </rPh>
    <rPh sb="2" eb="3">
      <t>シ</t>
    </rPh>
    <rPh sb="4" eb="6">
      <t>ジョウジュウ</t>
    </rPh>
    <phoneticPr fontId="5"/>
  </si>
  <si>
    <t>他市町村
に 常 住</t>
    <rPh sb="0" eb="1">
      <t>タ</t>
    </rPh>
    <rPh sb="1" eb="4">
      <t>シチョウソン</t>
    </rPh>
    <rPh sb="7" eb="8">
      <t>ツネ</t>
    </rPh>
    <rPh sb="9" eb="10">
      <t>ジュウ</t>
    </rPh>
    <phoneticPr fontId="5"/>
  </si>
  <si>
    <t>自宅に
常　住</t>
    <rPh sb="0" eb="2">
      <t>ジタク</t>
    </rPh>
    <rPh sb="4" eb="5">
      <t>ツネ</t>
    </rPh>
    <rPh sb="6" eb="7">
      <t>ジュウ</t>
    </rPh>
    <phoneticPr fontId="5"/>
  </si>
  <si>
    <t>区　分</t>
  </si>
  <si>
    <t>令和２年</t>
    <rPh sb="0" eb="2">
      <t>レイワ</t>
    </rPh>
    <phoneticPr fontId="5"/>
  </si>
  <si>
    <t>増　減</t>
    <rPh sb="0" eb="1">
      <t>ゾウ</t>
    </rPh>
    <rPh sb="2" eb="3">
      <t>ゲン</t>
    </rPh>
    <phoneticPr fontId="5"/>
  </si>
  <si>
    <t>常住人口 (Ａ)</t>
  </si>
  <si>
    <r>
      <t xml:space="preserve">昼 間 人 口
</t>
    </r>
    <r>
      <rPr>
        <sz val="9"/>
        <rFont val="ＭＳ ゴシック"/>
        <family val="3"/>
        <charset val="128"/>
      </rPr>
      <t xml:space="preserve">(Ａ)＋(Ｂ)－(Ｃ) </t>
    </r>
  </si>
  <si>
    <t>資料：国勢調査</t>
    <rPh sb="0" eb="2">
      <t>シリョウ</t>
    </rPh>
    <rPh sb="3" eb="7">
      <t>コクセイチョウサ</t>
    </rPh>
    <phoneticPr fontId="5"/>
  </si>
  <si>
    <t>自然動態</t>
  </si>
  <si>
    <t>社会動態</t>
  </si>
  <si>
    <t>出生</t>
  </si>
  <si>
    <t>転入総数</t>
  </si>
  <si>
    <t>平成29年</t>
  </si>
  <si>
    <t>令和７年３月末</t>
    <rPh sb="0" eb="2">
      <t>レイワ</t>
    </rPh>
    <rPh sb="5" eb="7">
      <t>ガツマツ</t>
    </rPh>
    <phoneticPr fontId="5"/>
  </si>
  <si>
    <r>
      <t>10</t>
    </r>
    <r>
      <rPr>
        <b/>
        <sz val="14"/>
        <rFont val="ＭＳ 明朝"/>
        <family val="1"/>
        <charset val="128"/>
      </rPr>
      <t>　外国人住民数</t>
    </r>
    <phoneticPr fontId="18"/>
  </si>
  <si>
    <t>(単位：人、世帯)</t>
    <rPh sb="1" eb="3">
      <t>タンイ</t>
    </rPh>
    <rPh sb="4" eb="5">
      <t>ヒト</t>
    </rPh>
    <rPh sb="6" eb="8">
      <t>セタイ</t>
    </rPh>
    <phoneticPr fontId="20"/>
  </si>
  <si>
    <t>年次・
調査名</t>
    <rPh sb="0" eb="2">
      <t>ネンジ</t>
    </rPh>
    <rPh sb="4" eb="6">
      <t>チョウサ</t>
    </rPh>
    <rPh sb="6" eb="7">
      <t>メイ</t>
    </rPh>
    <phoneticPr fontId="20"/>
  </si>
  <si>
    <t xml:space="preserve">大正９年
国勢調査 </t>
    <phoneticPr fontId="20"/>
  </si>
  <si>
    <t xml:space="preserve">大正14年
国勢調査 </t>
    <phoneticPr fontId="20"/>
  </si>
  <si>
    <t xml:space="preserve">昭和５年
国勢調査 </t>
    <phoneticPr fontId="20"/>
  </si>
  <si>
    <t xml:space="preserve">昭和10年
国勢調査 </t>
    <phoneticPr fontId="20"/>
  </si>
  <si>
    <t xml:space="preserve">昭和15年
国勢調査 </t>
    <phoneticPr fontId="20"/>
  </si>
  <si>
    <t xml:space="preserve">昭和22年
国勢調査 </t>
    <phoneticPr fontId="20"/>
  </si>
  <si>
    <t xml:space="preserve">昭和25年
国勢調査 </t>
    <phoneticPr fontId="20"/>
  </si>
  <si>
    <t xml:space="preserve">昭和30年
国勢調査 </t>
    <phoneticPr fontId="20"/>
  </si>
  <si>
    <t xml:space="preserve">昭和35年
国勢調査 </t>
    <phoneticPr fontId="20"/>
  </si>
  <si>
    <t xml:space="preserve">昭和40年
国勢調査 </t>
    <phoneticPr fontId="20"/>
  </si>
  <si>
    <t xml:space="preserve">昭和41年
常住人口調査 </t>
    <phoneticPr fontId="20"/>
  </si>
  <si>
    <t>昭和42年
人口統計調査</t>
    <phoneticPr fontId="20"/>
  </si>
  <si>
    <t>人口</t>
    <rPh sb="0" eb="2">
      <t>ジンコウ</t>
    </rPh>
    <phoneticPr fontId="20"/>
  </si>
  <si>
    <t>世帯</t>
    <rPh sb="0" eb="2">
      <t>セタイ</t>
    </rPh>
    <phoneticPr fontId="20"/>
  </si>
  <si>
    <t>昭和43年
人口統計調査</t>
    <phoneticPr fontId="20"/>
  </si>
  <si>
    <t>昭和44年
人口統計調査</t>
    <phoneticPr fontId="20"/>
  </si>
  <si>
    <t>昭和45年
国勢調査</t>
    <phoneticPr fontId="20"/>
  </si>
  <si>
    <t>昭和46年
人口統計調査</t>
    <phoneticPr fontId="20"/>
  </si>
  <si>
    <t>昭和47年
人口統計調査</t>
    <phoneticPr fontId="20"/>
  </si>
  <si>
    <t>昭和48年
人口統計調査</t>
    <phoneticPr fontId="20"/>
  </si>
  <si>
    <t>昭和49年
人口統計調査</t>
    <phoneticPr fontId="20"/>
  </si>
  <si>
    <t>昭和50年
国勢調査</t>
    <phoneticPr fontId="20"/>
  </si>
  <si>
    <t>昭和51年
人口統計調査</t>
    <phoneticPr fontId="20"/>
  </si>
  <si>
    <t>昭和52年
人口統計調査</t>
    <phoneticPr fontId="20"/>
  </si>
  <si>
    <t xml:space="preserve">昭和53年
人口統計調査 </t>
    <phoneticPr fontId="20"/>
  </si>
  <si>
    <t>昭和54年
人口統計調査</t>
    <phoneticPr fontId="20"/>
  </si>
  <si>
    <t>年次・
調査名</t>
    <phoneticPr fontId="20"/>
  </si>
  <si>
    <t>昭和55年
国勢調査</t>
    <phoneticPr fontId="20"/>
  </si>
  <si>
    <t>昭和56年
人口統計調査</t>
    <phoneticPr fontId="20"/>
  </si>
  <si>
    <t>昭和57年
人口統計調査</t>
    <phoneticPr fontId="20"/>
  </si>
  <si>
    <t>昭和58年
人口統計調査</t>
    <phoneticPr fontId="20"/>
  </si>
  <si>
    <t>昭和59年
人口統計調査</t>
    <phoneticPr fontId="20"/>
  </si>
  <si>
    <t>昭和60年
国勢調査</t>
    <phoneticPr fontId="20"/>
  </si>
  <si>
    <t>昭和61年
人口統計調査</t>
    <phoneticPr fontId="20"/>
  </si>
  <si>
    <t>昭和62年
人口統計調査</t>
    <phoneticPr fontId="20"/>
  </si>
  <si>
    <t>昭和63年
人口統計調査</t>
    <phoneticPr fontId="20"/>
  </si>
  <si>
    <t>平成元年
人口統計調査</t>
    <phoneticPr fontId="20"/>
  </si>
  <si>
    <t xml:space="preserve">平成２年
国勢調査 </t>
    <phoneticPr fontId="20"/>
  </si>
  <si>
    <t xml:space="preserve">平成３年
人口統計調査 </t>
    <phoneticPr fontId="20"/>
  </si>
  <si>
    <t>平成４年
人口統計調査</t>
    <phoneticPr fontId="20"/>
  </si>
  <si>
    <t>平成５年
人口統計調査</t>
    <phoneticPr fontId="20"/>
  </si>
  <si>
    <t>平成６年
人口統計調査</t>
    <phoneticPr fontId="20"/>
  </si>
  <si>
    <t>平成７年
国勢調査</t>
    <phoneticPr fontId="20"/>
  </si>
  <si>
    <t>平成８年
人口統計調査</t>
    <phoneticPr fontId="20"/>
  </si>
  <si>
    <t>平成９年
人口移動調査</t>
    <phoneticPr fontId="20"/>
  </si>
  <si>
    <t>平成10年
人口移動調査</t>
    <phoneticPr fontId="20"/>
  </si>
  <si>
    <t>平成11年
人口移動調査</t>
    <phoneticPr fontId="20"/>
  </si>
  <si>
    <t>平成12年
国勢調査</t>
    <phoneticPr fontId="20"/>
  </si>
  <si>
    <t>平成13年
人口移動調査</t>
    <phoneticPr fontId="20"/>
  </si>
  <si>
    <t xml:space="preserve">平成14年
人口移動調査 </t>
    <phoneticPr fontId="20"/>
  </si>
  <si>
    <t xml:space="preserve">平成15年
人口移動調査 </t>
    <phoneticPr fontId="20"/>
  </si>
  <si>
    <t>平成16年
人口移動調査</t>
    <phoneticPr fontId="20"/>
  </si>
  <si>
    <t>平成17年
国勢調査</t>
    <phoneticPr fontId="20"/>
  </si>
  <si>
    <t>平成18年
人口移動調査</t>
    <phoneticPr fontId="20"/>
  </si>
  <si>
    <t>平成19年
人口移動調査</t>
    <phoneticPr fontId="20"/>
  </si>
  <si>
    <t>平成20年
人口移動調査</t>
    <phoneticPr fontId="20"/>
  </si>
  <si>
    <t>平成22年
国勢調査</t>
    <phoneticPr fontId="20"/>
  </si>
  <si>
    <t>平成23年
人口移動調査</t>
    <rPh sb="6" eb="8">
      <t>ジンコウ</t>
    </rPh>
    <rPh sb="8" eb="10">
      <t>イドウ</t>
    </rPh>
    <rPh sb="10" eb="12">
      <t>チョウサ</t>
    </rPh>
    <phoneticPr fontId="20"/>
  </si>
  <si>
    <t>平成24年
人口移動調査</t>
    <rPh sb="6" eb="8">
      <t>ジンコウ</t>
    </rPh>
    <rPh sb="8" eb="10">
      <t>イドウ</t>
    </rPh>
    <rPh sb="10" eb="12">
      <t>チョウサ</t>
    </rPh>
    <phoneticPr fontId="20"/>
  </si>
  <si>
    <t>平成25年
人口移動調査</t>
    <rPh sb="0" eb="2">
      <t>ヘイセイ</t>
    </rPh>
    <rPh sb="4" eb="5">
      <t>ネン</t>
    </rPh>
    <rPh sb="6" eb="8">
      <t>ジンコウ</t>
    </rPh>
    <rPh sb="8" eb="10">
      <t>イドウ</t>
    </rPh>
    <rPh sb="10" eb="12">
      <t>チョウサ</t>
    </rPh>
    <phoneticPr fontId="20"/>
  </si>
  <si>
    <t>平成26年
人口移動調査</t>
    <rPh sb="0" eb="2">
      <t>ヘイセイ</t>
    </rPh>
    <rPh sb="4" eb="5">
      <t>ネン</t>
    </rPh>
    <rPh sb="6" eb="8">
      <t>ジンコウ</t>
    </rPh>
    <rPh sb="8" eb="10">
      <t>イドウ</t>
    </rPh>
    <rPh sb="10" eb="12">
      <t>チョウサ</t>
    </rPh>
    <phoneticPr fontId="20"/>
  </si>
  <si>
    <t>平成27年
国勢調査</t>
    <phoneticPr fontId="20"/>
  </si>
  <si>
    <t>平成28年
人口移動調査</t>
    <phoneticPr fontId="20"/>
  </si>
  <si>
    <t>令和元年
人口移動調査</t>
    <rPh sb="0" eb="2">
      <t>レイワ</t>
    </rPh>
    <rPh sb="2" eb="3">
      <t>モト</t>
    </rPh>
    <phoneticPr fontId="20"/>
  </si>
  <si>
    <t>令和２年
国勢調査</t>
    <rPh sb="0" eb="2">
      <t>レイワ</t>
    </rPh>
    <rPh sb="5" eb="7">
      <t>コクセイ</t>
    </rPh>
    <phoneticPr fontId="20"/>
  </si>
  <si>
    <t>令和３年
人口移動調査</t>
    <rPh sb="0" eb="2">
      <t>レイワ</t>
    </rPh>
    <phoneticPr fontId="20"/>
  </si>
  <si>
    <t>令和４年
人口移動調査</t>
    <rPh sb="0" eb="2">
      <t>レイワ</t>
    </rPh>
    <phoneticPr fontId="20"/>
  </si>
  <si>
    <t>令和５年
人口移動調査</t>
    <rPh sb="0" eb="2">
      <t>レイワ</t>
    </rPh>
    <phoneticPr fontId="20"/>
  </si>
  <si>
    <t>令和６年
人口移動調査</t>
    <rPh sb="0" eb="2">
      <t>レイワ</t>
    </rPh>
    <phoneticPr fontId="20"/>
  </si>
  <si>
    <t>令和７年
人口移動調査</t>
    <rPh sb="0" eb="2">
      <t>レイワ</t>
    </rPh>
    <phoneticPr fontId="20"/>
  </si>
  <si>
    <t>注)各年10月１日現在（昭和41年常住人口調査のみ12月31日現在）</t>
    <rPh sb="12" eb="14">
      <t>ショウワ</t>
    </rPh>
    <rPh sb="16" eb="17">
      <t>ネン</t>
    </rPh>
    <rPh sb="17" eb="19">
      <t>ジョウジュウ</t>
    </rPh>
    <rPh sb="19" eb="21">
      <t>ジンコウ</t>
    </rPh>
    <rPh sb="21" eb="23">
      <t>チョウサ</t>
    </rPh>
    <phoneticPr fontId="20"/>
  </si>
  <si>
    <t>資料：国勢調査及び人口移動調査</t>
    <rPh sb="11" eb="13">
      <t>イドウ</t>
    </rPh>
    <phoneticPr fontId="20"/>
  </si>
  <si>
    <t>　 令和７年値は、国勢調査の確報公表（令和８年９月予定）までは人口移動調査結果を掲載</t>
    <rPh sb="2" eb="4">
      <t>レイワ</t>
    </rPh>
    <rPh sb="5" eb="6">
      <t>ネン</t>
    </rPh>
    <rPh sb="6" eb="7">
      <t>チ</t>
    </rPh>
    <rPh sb="9" eb="13">
      <t>コクセイチョウサ</t>
    </rPh>
    <rPh sb="14" eb="16">
      <t>カクホウ</t>
    </rPh>
    <rPh sb="16" eb="18">
      <t>コウヒョウ</t>
    </rPh>
    <rPh sb="19" eb="21">
      <t>レイワ</t>
    </rPh>
    <rPh sb="22" eb="23">
      <t>ネン</t>
    </rPh>
    <rPh sb="24" eb="25">
      <t>ツキ</t>
    </rPh>
    <rPh sb="25" eb="27">
      <t>ヨテイ</t>
    </rPh>
    <rPh sb="31" eb="37">
      <t>ジンコウイドウチョウサ</t>
    </rPh>
    <rPh sb="37" eb="39">
      <t>ケッカ</t>
    </rPh>
    <rPh sb="40" eb="42">
      <t>ケイサイ</t>
    </rPh>
    <phoneticPr fontId="20"/>
  </si>
  <si>
    <t>８　男女別人口及び世帯数</t>
    <rPh sb="2" eb="4">
      <t>ダンジョ</t>
    </rPh>
    <rPh sb="4" eb="5">
      <t>ベツ</t>
    </rPh>
    <rPh sb="5" eb="7">
      <t>ジンコウ</t>
    </rPh>
    <rPh sb="7" eb="8">
      <t>オヨ</t>
    </rPh>
    <rPh sb="9" eb="12">
      <t>セタイスウ</t>
    </rPh>
    <phoneticPr fontId="20"/>
  </si>
  <si>
    <t>各年10月1日現在(単位：人、世帯、％)</t>
    <rPh sb="0" eb="1">
      <t>カク</t>
    </rPh>
    <rPh sb="1" eb="2">
      <t>ネン</t>
    </rPh>
    <rPh sb="4" eb="5">
      <t>ガツ</t>
    </rPh>
    <rPh sb="5" eb="7">
      <t>ツイタチ</t>
    </rPh>
    <rPh sb="7" eb="9">
      <t>ゲンザイ</t>
    </rPh>
    <rPh sb="10" eb="12">
      <t>タンイ</t>
    </rPh>
    <rPh sb="13" eb="14">
      <t>ヒト</t>
    </rPh>
    <rPh sb="15" eb="17">
      <t>セタイ</t>
    </rPh>
    <phoneticPr fontId="20"/>
  </si>
  <si>
    <t>区分</t>
    <rPh sb="0" eb="2">
      <t>クブン</t>
    </rPh>
    <phoneticPr fontId="20"/>
  </si>
  <si>
    <t>人口</t>
    <rPh sb="0" eb="1">
      <t>ヒト</t>
    </rPh>
    <rPh sb="1" eb="2">
      <t>クチ</t>
    </rPh>
    <phoneticPr fontId="20"/>
  </si>
  <si>
    <t>世帯数</t>
    <rPh sb="0" eb="1">
      <t>ヨ</t>
    </rPh>
    <rPh sb="1" eb="2">
      <t>オビ</t>
    </rPh>
    <rPh sb="2" eb="3">
      <t>カズ</t>
    </rPh>
    <phoneticPr fontId="20"/>
  </si>
  <si>
    <t>令和２年</t>
    <rPh sb="0" eb="2">
      <t>レイワ</t>
    </rPh>
    <rPh sb="3" eb="4">
      <t>ネン</t>
    </rPh>
    <phoneticPr fontId="20"/>
  </si>
  <si>
    <t>平成27年
総数</t>
    <rPh sb="0" eb="2">
      <t>ヘイセイ</t>
    </rPh>
    <rPh sb="4" eb="5">
      <t>ネン</t>
    </rPh>
    <rPh sb="6" eb="7">
      <t>フサ</t>
    </rPh>
    <rPh sb="7" eb="8">
      <t>カズ</t>
    </rPh>
    <phoneticPr fontId="20"/>
  </si>
  <si>
    <t>増減数</t>
    <rPh sb="0" eb="2">
      <t>ゾウゲン</t>
    </rPh>
    <rPh sb="2" eb="3">
      <t>スウ</t>
    </rPh>
    <phoneticPr fontId="20"/>
  </si>
  <si>
    <t>増減率</t>
    <rPh sb="0" eb="2">
      <t>ゾウゲン</t>
    </rPh>
    <rPh sb="2" eb="3">
      <t>リツ</t>
    </rPh>
    <phoneticPr fontId="20"/>
  </si>
  <si>
    <t>令和2年</t>
    <rPh sb="0" eb="2">
      <t>レイワ</t>
    </rPh>
    <rPh sb="3" eb="4">
      <t>ネン</t>
    </rPh>
    <phoneticPr fontId="20"/>
  </si>
  <si>
    <t>平成27年</t>
    <rPh sb="0" eb="2">
      <t>ヘイセイ</t>
    </rPh>
    <rPh sb="4" eb="5">
      <t>ネン</t>
    </rPh>
    <phoneticPr fontId="20"/>
  </si>
  <si>
    <t>総数</t>
    <rPh sb="0" eb="2">
      <t>ソウスウ</t>
    </rPh>
    <phoneticPr fontId="20"/>
  </si>
  <si>
    <t>男</t>
    <rPh sb="0" eb="1">
      <t>オトコ</t>
    </rPh>
    <phoneticPr fontId="20"/>
  </si>
  <si>
    <t>女</t>
    <rPh sb="0" eb="1">
      <t>オンナ</t>
    </rPh>
    <phoneticPr fontId="20"/>
  </si>
  <si>
    <t>資料：国勢調査</t>
    <rPh sb="0" eb="2">
      <t>シリョウ</t>
    </rPh>
    <rPh sb="3" eb="5">
      <t>コクセイ</t>
    </rPh>
    <rPh sb="5" eb="7">
      <t>チョウサ</t>
    </rPh>
    <phoneticPr fontId="20"/>
  </si>
  <si>
    <t xml:space="preserve"> </t>
    <phoneticPr fontId="20"/>
  </si>
  <si>
    <t>令和2年10月1日現在</t>
    <rPh sb="0" eb="2">
      <t>レイワ</t>
    </rPh>
    <rPh sb="3" eb="4">
      <t>ネン</t>
    </rPh>
    <rPh sb="4" eb="5">
      <t>ヘイネン</t>
    </rPh>
    <rPh sb="6" eb="7">
      <t>ガツ</t>
    </rPh>
    <rPh sb="8" eb="9">
      <t>ニチ</t>
    </rPh>
    <rPh sb="9" eb="11">
      <t>ゲンザイ</t>
    </rPh>
    <phoneticPr fontId="20"/>
  </si>
  <si>
    <t>一般世帯(施設等を除く）</t>
    <rPh sb="0" eb="2">
      <t>イッパン</t>
    </rPh>
    <rPh sb="2" eb="4">
      <t>セタイ</t>
    </rPh>
    <rPh sb="5" eb="7">
      <t>シセツ</t>
    </rPh>
    <rPh sb="7" eb="8">
      <t>トウ</t>
    </rPh>
    <rPh sb="9" eb="10">
      <t>ノゾ</t>
    </rPh>
    <phoneticPr fontId="20"/>
  </si>
  <si>
    <t>(再掲)</t>
    <rPh sb="1" eb="3">
      <t>サイケイ</t>
    </rPh>
    <phoneticPr fontId="20"/>
  </si>
  <si>
    <t>世帯数</t>
    <rPh sb="0" eb="3">
      <t>セタイスウ</t>
    </rPh>
    <phoneticPr fontId="20"/>
  </si>
  <si>
    <t>世帯人員</t>
    <rPh sb="0" eb="2">
      <t>セタイ</t>
    </rPh>
    <rPh sb="2" eb="4">
      <t>ジンイン</t>
    </rPh>
    <phoneticPr fontId="20"/>
  </si>
  <si>
    <t>１世帯当たり人 員</t>
    <rPh sb="1" eb="3">
      <t>セタイ</t>
    </rPh>
    <rPh sb="3" eb="4">
      <t>ア</t>
    </rPh>
    <rPh sb="6" eb="7">
      <t>ヒト</t>
    </rPh>
    <rPh sb="8" eb="9">
      <t>イン</t>
    </rPh>
    <phoneticPr fontId="20"/>
  </si>
  <si>
    <t>間借り・
下宿など
の単身者</t>
    <rPh sb="0" eb="2">
      <t>マガ</t>
    </rPh>
    <rPh sb="5" eb="7">
      <t>ゲシュク</t>
    </rPh>
    <rPh sb="11" eb="14">
      <t>タンシンシャ</t>
    </rPh>
    <phoneticPr fontId="20"/>
  </si>
  <si>
    <t>会社など
の独身寮
の単身者</t>
    <rPh sb="0" eb="2">
      <t>カイシャ</t>
    </rPh>
    <rPh sb="6" eb="9">
      <t>ドクシンリョウ</t>
    </rPh>
    <rPh sb="11" eb="14">
      <t>タンシンシャ</t>
    </rPh>
    <phoneticPr fontId="20"/>
  </si>
  <si>
    <t>総数</t>
    <rPh sb="0" eb="1">
      <t>フサ</t>
    </rPh>
    <rPh sb="1" eb="2">
      <t>カズ</t>
    </rPh>
    <phoneticPr fontId="20"/>
  </si>
  <si>
    <t>世帯人員
が１人</t>
    <rPh sb="0" eb="2">
      <t>セタイ</t>
    </rPh>
    <rPh sb="2" eb="4">
      <t>ジンイン</t>
    </rPh>
    <rPh sb="7" eb="8">
      <t>ニン</t>
    </rPh>
    <phoneticPr fontId="20"/>
  </si>
  <si>
    <t>２人</t>
    <rPh sb="1" eb="2">
      <t>ヒト</t>
    </rPh>
    <phoneticPr fontId="20"/>
  </si>
  <si>
    <t>３人</t>
    <rPh sb="1" eb="2">
      <t>ニン</t>
    </rPh>
    <phoneticPr fontId="20"/>
  </si>
  <si>
    <t>４人</t>
    <rPh sb="1" eb="2">
      <t>ニン</t>
    </rPh>
    <phoneticPr fontId="20"/>
  </si>
  <si>
    <t>５人</t>
    <rPh sb="1" eb="2">
      <t>ニン</t>
    </rPh>
    <phoneticPr fontId="20"/>
  </si>
  <si>
    <t>６人</t>
    <rPh sb="1" eb="2">
      <t>ニン</t>
    </rPh>
    <phoneticPr fontId="20"/>
  </si>
  <si>
    <t>７人</t>
    <rPh sb="1" eb="2">
      <t>ニン</t>
    </rPh>
    <phoneticPr fontId="20"/>
  </si>
  <si>
    <t>８人</t>
    <rPh sb="1" eb="2">
      <t>ニン</t>
    </rPh>
    <phoneticPr fontId="20"/>
  </si>
  <si>
    <t>９人</t>
    <rPh sb="1" eb="2">
      <t>ニン</t>
    </rPh>
    <phoneticPr fontId="20"/>
  </si>
  <si>
    <t>10人以上</t>
    <rPh sb="2" eb="5">
      <t>ニンイジョウ</t>
    </rPh>
    <phoneticPr fontId="20"/>
  </si>
  <si>
    <t>-</t>
    <phoneticPr fontId="20"/>
  </si>
  <si>
    <t>注）　人口集中地区とは　国勢調査の基本単位区を基礎単位として、原則として人口密度が1平方キロメートル当たり4,000人以上の</t>
    <phoneticPr fontId="20"/>
  </si>
  <si>
    <t>　　　基本単位区が市区町村の境域内で互いに隣接して、それらの隣接した地域の人口が国勢調査時に5,000人以上を有する地域に設定</t>
    <phoneticPr fontId="20"/>
  </si>
  <si>
    <t>各年10月１日現在　(単位：人、％)</t>
    <rPh sb="0" eb="2">
      <t>カクネン</t>
    </rPh>
    <rPh sb="4" eb="5">
      <t>ガツ</t>
    </rPh>
    <rPh sb="6" eb="7">
      <t>ニチ</t>
    </rPh>
    <rPh sb="7" eb="9">
      <t>ゲンザイ</t>
    </rPh>
    <rPh sb="11" eb="13">
      <t>タンイ</t>
    </rPh>
    <rPh sb="14" eb="15">
      <t>ヒト</t>
    </rPh>
    <phoneticPr fontId="20"/>
  </si>
  <si>
    <t>区分</t>
    <rPh sb="0" eb="1">
      <t>ク</t>
    </rPh>
    <rPh sb="1" eb="2">
      <t>ブン</t>
    </rPh>
    <phoneticPr fontId="20"/>
  </si>
  <si>
    <t>平成22年</t>
    <rPh sb="0" eb="2">
      <t>ヘイセイ</t>
    </rPh>
    <rPh sb="4" eb="5">
      <t>ネン</t>
    </rPh>
    <phoneticPr fontId="20"/>
  </si>
  <si>
    <t>構成比</t>
    <rPh sb="0" eb="3">
      <t>コウセイヒ</t>
    </rPh>
    <phoneticPr fontId="20"/>
  </si>
  <si>
    <t>計</t>
    <rPh sb="0" eb="1">
      <t>ケイ</t>
    </rPh>
    <phoneticPr fontId="20"/>
  </si>
  <si>
    <t xml:space="preserve">    0～14</t>
    <phoneticPr fontId="20"/>
  </si>
  <si>
    <t xml:space="preserve">    0～ 4</t>
    <phoneticPr fontId="20"/>
  </si>
  <si>
    <t xml:space="preserve">    5～ 9</t>
    <phoneticPr fontId="20"/>
  </si>
  <si>
    <t>10～14</t>
    <phoneticPr fontId="20"/>
  </si>
  <si>
    <t>15～64</t>
    <phoneticPr fontId="20"/>
  </si>
  <si>
    <t>15～19</t>
    <phoneticPr fontId="20"/>
  </si>
  <si>
    <t>20～24</t>
    <phoneticPr fontId="20"/>
  </si>
  <si>
    <t>25～29</t>
    <phoneticPr fontId="20"/>
  </si>
  <si>
    <t>30～34</t>
    <phoneticPr fontId="20"/>
  </si>
  <si>
    <t>35～39</t>
    <phoneticPr fontId="20"/>
  </si>
  <si>
    <t>40～44</t>
    <phoneticPr fontId="20"/>
  </si>
  <si>
    <t>45～49</t>
    <phoneticPr fontId="20"/>
  </si>
  <si>
    <t>50～54</t>
    <phoneticPr fontId="20"/>
  </si>
  <si>
    <t>55～59</t>
    <phoneticPr fontId="20"/>
  </si>
  <si>
    <t>60～64</t>
    <phoneticPr fontId="20"/>
  </si>
  <si>
    <t>65～69</t>
    <phoneticPr fontId="20"/>
  </si>
  <si>
    <t>70～74</t>
    <phoneticPr fontId="20"/>
  </si>
  <si>
    <t>75～79</t>
    <phoneticPr fontId="20"/>
  </si>
  <si>
    <t>80～84</t>
    <phoneticPr fontId="20"/>
  </si>
  <si>
    <t>85～89</t>
    <phoneticPr fontId="20"/>
  </si>
  <si>
    <t>90～94</t>
    <phoneticPr fontId="20"/>
  </si>
  <si>
    <t>95～99</t>
    <phoneticPr fontId="20"/>
  </si>
  <si>
    <t>　</t>
    <phoneticPr fontId="20"/>
  </si>
  <si>
    <t>令和2年10月１日現在　(単位：人)</t>
    <rPh sb="0" eb="2">
      <t>レイワ</t>
    </rPh>
    <rPh sb="3" eb="4">
      <t>ネン</t>
    </rPh>
    <rPh sb="6" eb="7">
      <t>ガツ</t>
    </rPh>
    <rPh sb="8" eb="9">
      <t>ニチ</t>
    </rPh>
    <rPh sb="9" eb="11">
      <t>ゲンザイ</t>
    </rPh>
    <rPh sb="13" eb="15">
      <t>タンイ</t>
    </rPh>
    <rPh sb="16" eb="17">
      <t>ヒト</t>
    </rPh>
    <phoneticPr fontId="20"/>
  </si>
  <si>
    <t>年齢</t>
    <rPh sb="0" eb="1">
      <t>トシ</t>
    </rPh>
    <rPh sb="1" eb="2">
      <t>ヨワイ</t>
    </rPh>
    <phoneticPr fontId="20"/>
  </si>
  <si>
    <t xml:space="preserve">0～4 </t>
    <phoneticPr fontId="20"/>
  </si>
  <si>
    <t xml:space="preserve">30～34 </t>
    <phoneticPr fontId="20"/>
  </si>
  <si>
    <t xml:space="preserve">60～64 </t>
    <phoneticPr fontId="20"/>
  </si>
  <si>
    <t xml:space="preserve">90～94 </t>
    <phoneticPr fontId="20"/>
  </si>
  <si>
    <t xml:space="preserve">5～9 </t>
    <phoneticPr fontId="20"/>
  </si>
  <si>
    <t xml:space="preserve">35～39 </t>
    <phoneticPr fontId="20"/>
  </si>
  <si>
    <t xml:space="preserve">65～69 </t>
    <phoneticPr fontId="20"/>
  </si>
  <si>
    <t xml:space="preserve">95～99 </t>
    <phoneticPr fontId="20"/>
  </si>
  <si>
    <t xml:space="preserve">10～14 </t>
    <phoneticPr fontId="20"/>
  </si>
  <si>
    <t xml:space="preserve">40～44 </t>
    <phoneticPr fontId="20"/>
  </si>
  <si>
    <t xml:space="preserve">70～74 </t>
    <phoneticPr fontId="20"/>
  </si>
  <si>
    <t>（再掲）</t>
    <rPh sb="1" eb="3">
      <t>サイケイ</t>
    </rPh>
    <phoneticPr fontId="20"/>
  </si>
  <si>
    <t>15歳未満</t>
    <rPh sb="2" eb="3">
      <t>サイ</t>
    </rPh>
    <rPh sb="3" eb="5">
      <t>ミマン</t>
    </rPh>
    <phoneticPr fontId="20"/>
  </si>
  <si>
    <t>15～64歳</t>
    <rPh sb="5" eb="6">
      <t>サイ</t>
    </rPh>
    <phoneticPr fontId="20"/>
  </si>
  <si>
    <t xml:space="preserve">15～19 </t>
    <phoneticPr fontId="20"/>
  </si>
  <si>
    <t xml:space="preserve">45～49 </t>
    <phoneticPr fontId="20"/>
  </si>
  <si>
    <t xml:space="preserve">75～79 </t>
    <phoneticPr fontId="20"/>
  </si>
  <si>
    <t>65歳以上</t>
    <rPh sb="2" eb="3">
      <t>サイ</t>
    </rPh>
    <rPh sb="3" eb="5">
      <t>イジョウ</t>
    </rPh>
    <phoneticPr fontId="20"/>
  </si>
  <si>
    <t xml:space="preserve">20～24 </t>
    <phoneticPr fontId="20"/>
  </si>
  <si>
    <t xml:space="preserve">50～54 </t>
    <phoneticPr fontId="20"/>
  </si>
  <si>
    <t xml:space="preserve">80～84 </t>
    <phoneticPr fontId="20"/>
  </si>
  <si>
    <t xml:space="preserve">25～29 </t>
    <phoneticPr fontId="20"/>
  </si>
  <si>
    <t xml:space="preserve">55～59 </t>
    <phoneticPr fontId="20"/>
  </si>
  <si>
    <t xml:space="preserve">85～89 </t>
    <phoneticPr fontId="20"/>
  </si>
  <si>
    <t>総計</t>
    <phoneticPr fontId="20"/>
  </si>
  <si>
    <t>　注）　就業者とは、調査期間（10月１日前の１週間）中に収入を伴う仕事を少しでもした者。また、勤めている人が休んでいても賃金や給料を
　　　もらうことになっている場合や育児休業基本給付金、介護休業給付金をもらうことになっている場合、事業を営む者が病気や休暇などで休
　　　み始めてから３０日以内の場合などを含む。</t>
    <rPh sb="1" eb="2">
      <t>チュウ</t>
    </rPh>
    <rPh sb="4" eb="7">
      <t>シュウギョウシャ</t>
    </rPh>
    <rPh sb="10" eb="14">
      <t>チョウサキカン</t>
    </rPh>
    <rPh sb="17" eb="18">
      <t>ツキ</t>
    </rPh>
    <rPh sb="19" eb="20">
      <t>ヒ</t>
    </rPh>
    <rPh sb="20" eb="21">
      <t>マエ</t>
    </rPh>
    <rPh sb="23" eb="25">
      <t>シュウカン</t>
    </rPh>
    <rPh sb="26" eb="27">
      <t>ナカ</t>
    </rPh>
    <rPh sb="28" eb="30">
      <t>シュウニュウ</t>
    </rPh>
    <rPh sb="31" eb="32">
      <t>トモナ</t>
    </rPh>
    <rPh sb="33" eb="35">
      <t>シゴト</t>
    </rPh>
    <rPh sb="36" eb="37">
      <t>スコ</t>
    </rPh>
    <rPh sb="42" eb="43">
      <t>シ</t>
    </rPh>
    <rPh sb="47" eb="48">
      <t>ツト</t>
    </rPh>
    <rPh sb="52" eb="54">
      <t>ヒ</t>
    </rPh>
    <rPh sb="54" eb="55">
      <t>ヤス</t>
    </rPh>
    <rPh sb="60" eb="62">
      <t>チンギン</t>
    </rPh>
    <rPh sb="63" eb="65">
      <t>キュウリョウ</t>
    </rPh>
    <rPh sb="81" eb="84">
      <t>バア</t>
    </rPh>
    <rPh sb="84" eb="88">
      <t>イクジ</t>
    </rPh>
    <rPh sb="88" eb="90">
      <t>キホン</t>
    </rPh>
    <rPh sb="90" eb="93">
      <t>キュウフキン</t>
    </rPh>
    <rPh sb="94" eb="98">
      <t>カイゴ</t>
    </rPh>
    <rPh sb="98" eb="101">
      <t>キュウ</t>
    </rPh>
    <rPh sb="113" eb="115">
      <t>バアイ</t>
    </rPh>
    <rPh sb="116" eb="118">
      <t>ジギョウ</t>
    </rPh>
    <rPh sb="119" eb="120">
      <t>イトナ</t>
    </rPh>
    <rPh sb="123" eb="125">
      <t>ビョウキ</t>
    </rPh>
    <rPh sb="126" eb="128">
      <t>キュウカ</t>
    </rPh>
    <rPh sb="131" eb="132">
      <t>ヤス</t>
    </rPh>
    <rPh sb="137" eb="138">
      <t>ハジ</t>
    </rPh>
    <rPh sb="144" eb="145">
      <t>ヒ</t>
    </rPh>
    <rPh sb="145" eb="147">
      <t>イナイ</t>
    </rPh>
    <rPh sb="148" eb="150">
      <t>バアイ</t>
    </rPh>
    <rPh sb="153" eb="154">
      <t>フク</t>
    </rPh>
    <phoneticPr fontId="5"/>
  </si>
  <si>
    <t>令和 2年10月1日現在（単位：人）</t>
    <rPh sb="0" eb="2">
      <t>レイワ</t>
    </rPh>
    <rPh sb="4" eb="5">
      <t>ネン</t>
    </rPh>
    <rPh sb="7" eb="8">
      <t>ガツ</t>
    </rPh>
    <rPh sb="9" eb="10">
      <t>ニチ</t>
    </rPh>
    <rPh sb="10" eb="12">
      <t>ゲンザイ</t>
    </rPh>
    <rPh sb="13" eb="15">
      <t>タンイ</t>
    </rPh>
    <rPh sb="16" eb="17">
      <t>ニン</t>
    </rPh>
    <phoneticPr fontId="5"/>
  </si>
  <si>
    <t>注）１　昼間人口とは、一定の地域の常住人口に、他地域からの流入人口(通勤・通学者数)を加え、</t>
    <phoneticPr fontId="5"/>
  </si>
  <si>
    <t xml:space="preserve">　　　 </t>
    <phoneticPr fontId="5"/>
  </si>
  <si>
    <t xml:space="preserve">       他地域への流出人口(通勤・通学者数)を控除した人口である。</t>
    <phoneticPr fontId="5"/>
  </si>
  <si>
    <t xml:space="preserve">       なお、ここでいう昼間人口には、買物・娯楽等による流出入人口は考慮され ていない。</t>
    <phoneticPr fontId="5"/>
  </si>
  <si>
    <t xml:space="preserve">    ２　年齢不詳のものを集計から除いているため、常住地による人口は当該地域の確定人口とは</t>
    <phoneticPr fontId="5"/>
  </si>
  <si>
    <t xml:space="preserve">       一致しないことがある。    </t>
    <phoneticPr fontId="5"/>
  </si>
  <si>
    <t>前年10月１日～９月30日</t>
    <rPh sb="0" eb="2">
      <t>ゼンネン</t>
    </rPh>
    <rPh sb="4" eb="5">
      <t>ガツ</t>
    </rPh>
    <rPh sb="6" eb="7">
      <t>ニチ</t>
    </rPh>
    <rPh sb="9" eb="10">
      <t>ガツ</t>
    </rPh>
    <rPh sb="12" eb="13">
      <t>ニチ</t>
    </rPh>
    <phoneticPr fontId="20"/>
  </si>
  <si>
    <t>平成27年</t>
    <phoneticPr fontId="20"/>
  </si>
  <si>
    <t>平成30年</t>
    <phoneticPr fontId="20"/>
  </si>
  <si>
    <t>令和元年</t>
    <rPh sb="0" eb="4">
      <t>レイワモトネン</t>
    </rPh>
    <phoneticPr fontId="20"/>
  </si>
  <si>
    <t>令和３年</t>
    <rPh sb="0" eb="2">
      <t>レイワ</t>
    </rPh>
    <rPh sb="3" eb="4">
      <t>ネン</t>
    </rPh>
    <phoneticPr fontId="20"/>
  </si>
  <si>
    <t>令和４年</t>
    <rPh sb="0" eb="2">
      <t>レイワ</t>
    </rPh>
    <rPh sb="3" eb="4">
      <t>ネン</t>
    </rPh>
    <phoneticPr fontId="20"/>
  </si>
  <si>
    <t>令和５年</t>
    <rPh sb="0" eb="2">
      <t>レイワ</t>
    </rPh>
    <rPh sb="3" eb="4">
      <t>ネン</t>
    </rPh>
    <phoneticPr fontId="20"/>
  </si>
  <si>
    <t>令和６年</t>
    <rPh sb="0" eb="2">
      <t>レイワ</t>
    </rPh>
    <rPh sb="3" eb="4">
      <t>ネン</t>
    </rPh>
    <phoneticPr fontId="20"/>
  </si>
  <si>
    <t>令和７年</t>
    <rPh sb="0" eb="2">
      <t>レイワ</t>
    </rPh>
    <rPh sb="3" eb="4">
      <t>ネン</t>
    </rPh>
    <phoneticPr fontId="20"/>
  </si>
  <si>
    <t>資料：富山県人口移動調査</t>
    <rPh sb="0" eb="2">
      <t>シリョウ</t>
    </rPh>
    <rPh sb="3" eb="5">
      <t>トヤマ</t>
    </rPh>
    <rPh sb="5" eb="6">
      <t>ケン</t>
    </rPh>
    <rPh sb="6" eb="8">
      <t>ジンコウ</t>
    </rPh>
    <rPh sb="8" eb="10">
      <t>イドウ</t>
    </rPh>
    <rPh sb="10" eb="12">
      <t>チョウサ</t>
    </rPh>
    <phoneticPr fontId="20"/>
  </si>
  <si>
    <t>‐43‐</t>
    <phoneticPr fontId="20"/>
  </si>
  <si>
    <t>７　人口及び世帯数の推移</t>
    <rPh sb="2" eb="5">
      <t>ジンコウオヨ</t>
    </rPh>
    <rPh sb="6" eb="9">
      <t>セタイスウ</t>
    </rPh>
    <rPh sb="10" eb="12">
      <t>スイイ</t>
    </rPh>
    <phoneticPr fontId="20"/>
  </si>
  <si>
    <t>12　年齢(5歳階級)別・男女別人口の推移</t>
    <rPh sb="3" eb="5">
      <t>ネンレイ</t>
    </rPh>
    <rPh sb="7" eb="8">
      <t>サイ</t>
    </rPh>
    <rPh sb="8" eb="10">
      <t>カイキュウ</t>
    </rPh>
    <rPh sb="11" eb="12">
      <t>ベツ</t>
    </rPh>
    <rPh sb="13" eb="15">
      <t>ダンジョ</t>
    </rPh>
    <rPh sb="15" eb="16">
      <t>ベツ</t>
    </rPh>
    <rPh sb="16" eb="18">
      <t>ジンコウ</t>
    </rPh>
    <rPh sb="19" eb="21">
      <t>スイイ</t>
    </rPh>
    <phoneticPr fontId="20"/>
  </si>
  <si>
    <r>
      <t>13</t>
    </r>
    <r>
      <rPr>
        <b/>
        <sz val="14"/>
        <rFont val="ＭＳ ゴシック"/>
        <family val="3"/>
        <charset val="128"/>
      </rPr>
      <t>　</t>
    </r>
    <r>
      <rPr>
        <b/>
        <sz val="14"/>
        <rFont val="ＭＳ 明朝"/>
        <family val="1"/>
        <charset val="128"/>
      </rPr>
      <t>国勢調査による年齢(各歳)別・男女別人口</t>
    </r>
    <phoneticPr fontId="20"/>
  </si>
  <si>
    <r>
      <t>15</t>
    </r>
    <r>
      <rPr>
        <b/>
        <sz val="14"/>
        <rFont val="ＭＳ ゴシック"/>
        <family val="3"/>
        <charset val="128"/>
      </rPr>
      <t>　</t>
    </r>
    <r>
      <rPr>
        <b/>
        <sz val="14"/>
        <rFont val="ＭＳ 明朝"/>
        <family val="1"/>
        <charset val="128"/>
      </rPr>
      <t>産業(大分類)別15歳以上就業者数の推移</t>
    </r>
    <rPh sb="3" eb="5">
      <t>サンギョウ</t>
    </rPh>
    <rPh sb="6" eb="9">
      <t>ダイブンルイ</t>
    </rPh>
    <rPh sb="10" eb="11">
      <t>ベツ</t>
    </rPh>
    <rPh sb="13" eb="16">
      <t>サイイジョウ</t>
    </rPh>
    <rPh sb="16" eb="19">
      <t>シュウギョウシャ</t>
    </rPh>
    <rPh sb="19" eb="20">
      <t>スウ</t>
    </rPh>
    <rPh sb="21" eb="23">
      <t>スイイ</t>
    </rPh>
    <phoneticPr fontId="5"/>
  </si>
  <si>
    <r>
      <t>16</t>
    </r>
    <r>
      <rPr>
        <b/>
        <sz val="14"/>
        <rFont val="ＭＳ ゴシック"/>
        <family val="3"/>
        <charset val="128"/>
      </rPr>
      <t>　</t>
    </r>
    <r>
      <rPr>
        <b/>
        <sz val="14"/>
        <rFont val="ＭＳ 明朝"/>
        <family val="1"/>
        <charset val="128"/>
      </rPr>
      <t>産業(大分類)別・男女別15歳以上就業者数の推移</t>
    </r>
    <rPh sb="3" eb="5">
      <t>サンギョウ</t>
    </rPh>
    <rPh sb="6" eb="9">
      <t>ダイブンルイ</t>
    </rPh>
    <rPh sb="10" eb="11">
      <t>ベツ</t>
    </rPh>
    <rPh sb="12" eb="14">
      <t>ダンジョ</t>
    </rPh>
    <rPh sb="14" eb="15">
      <t>ベツ</t>
    </rPh>
    <rPh sb="17" eb="18">
      <t>サイ</t>
    </rPh>
    <rPh sb="18" eb="20">
      <t>イジョウ</t>
    </rPh>
    <rPh sb="20" eb="23">
      <t>シュウギョウシャ</t>
    </rPh>
    <rPh sb="23" eb="24">
      <t>スウ</t>
    </rPh>
    <rPh sb="25" eb="27">
      <t>スイイ</t>
    </rPh>
    <phoneticPr fontId="5"/>
  </si>
  <si>
    <r>
      <t>17</t>
    </r>
    <r>
      <rPr>
        <b/>
        <sz val="14"/>
        <rFont val="ＭＳ ゴシック"/>
        <family val="3"/>
        <charset val="128"/>
      </rPr>
      <t>　</t>
    </r>
    <r>
      <rPr>
        <b/>
        <sz val="14"/>
        <rFont val="ＭＳ 明朝"/>
        <family val="1"/>
        <charset val="128"/>
      </rPr>
      <t>産業(大分類)別・年齢(５歳階級)別・男女別15歳以上就業者数</t>
    </r>
    <rPh sb="24" eb="25">
      <t>ベツ</t>
    </rPh>
    <phoneticPr fontId="5"/>
  </si>
  <si>
    <r>
      <t>18</t>
    </r>
    <r>
      <rPr>
        <b/>
        <sz val="14"/>
        <rFont val="ＭＳ ゴシック"/>
        <family val="3"/>
        <charset val="128"/>
      </rPr>
      <t>　</t>
    </r>
    <r>
      <rPr>
        <b/>
        <sz val="14"/>
        <rFont val="ＭＳ 明朝"/>
        <family val="1"/>
        <charset val="128"/>
      </rPr>
      <t>15歳以上就業者移動状況</t>
    </r>
    <phoneticPr fontId="18"/>
  </si>
  <si>
    <r>
      <t>19</t>
    </r>
    <r>
      <rPr>
        <b/>
        <sz val="14"/>
        <rFont val="ＭＳ ゴシック"/>
        <family val="3"/>
        <charset val="128"/>
      </rPr>
      <t>　</t>
    </r>
    <r>
      <rPr>
        <b/>
        <sz val="14"/>
        <rFont val="ＭＳ 明朝"/>
        <family val="1"/>
        <charset val="128"/>
      </rPr>
      <t>昼間人口の推移</t>
    </r>
    <rPh sb="3" eb="5">
      <t>ヒルマ</t>
    </rPh>
    <rPh sb="5" eb="7">
      <t>ジンコウ</t>
    </rPh>
    <rPh sb="8" eb="10">
      <t>スイイ</t>
    </rPh>
    <phoneticPr fontId="5"/>
  </si>
  <si>
    <r>
      <t>20</t>
    </r>
    <r>
      <rPr>
        <b/>
        <sz val="14"/>
        <rFont val="ＭＳ ゴシック"/>
        <family val="3"/>
        <charset val="128"/>
      </rPr>
      <t>　</t>
    </r>
    <r>
      <rPr>
        <b/>
        <sz val="14"/>
        <rFont val="ＭＳ 明朝"/>
        <family val="1"/>
        <charset val="128"/>
      </rPr>
      <t>自然動態及び社会動態の推移</t>
    </r>
    <rPh sb="3" eb="5">
      <t>シゼン</t>
    </rPh>
    <rPh sb="5" eb="7">
      <t>ドウタイ</t>
    </rPh>
    <rPh sb="7" eb="8">
      <t>オヨ</t>
    </rPh>
    <rPh sb="9" eb="11">
      <t>シャカイ</t>
    </rPh>
    <rPh sb="11" eb="13">
      <t>ドウタイ</t>
    </rPh>
    <rPh sb="14" eb="16">
      <t>スイイ</t>
    </rPh>
    <phoneticPr fontId="20"/>
  </si>
  <si>
    <r>
      <rPr>
        <b/>
        <sz val="14"/>
        <rFont val="ＭＳ ゴシック"/>
        <family val="3"/>
        <charset val="128"/>
      </rPr>
      <t>９　</t>
    </r>
    <r>
      <rPr>
        <b/>
        <sz val="14"/>
        <rFont val="ＭＳ 明朝"/>
        <family val="1"/>
        <charset val="128"/>
      </rPr>
      <t>世帯人員別一般世帯数及び世帯人員</t>
    </r>
    <rPh sb="2" eb="4">
      <t>セタイ</t>
    </rPh>
    <rPh sb="4" eb="6">
      <t>ジンイン</t>
    </rPh>
    <rPh sb="6" eb="7">
      <t>ベツ</t>
    </rPh>
    <rPh sb="7" eb="9">
      <t>イッパン</t>
    </rPh>
    <rPh sb="9" eb="11">
      <t>セタイ</t>
    </rPh>
    <rPh sb="11" eb="12">
      <t>スウ</t>
    </rPh>
    <rPh sb="12" eb="13">
      <t>オヨ</t>
    </rPh>
    <rPh sb="14" eb="16">
      <t>セタイ</t>
    </rPh>
    <rPh sb="16" eb="18">
      <t>ジンイン</t>
    </rPh>
    <phoneticPr fontId="20"/>
  </si>
  <si>
    <t>射水市       人口集中地区</t>
    <rPh sb="0" eb="3">
      <t>イミズシ</t>
    </rPh>
    <phoneticPr fontId="20"/>
  </si>
  <si>
    <t>区分</t>
    <rPh sb="0" eb="2">
      <t>クブン</t>
    </rPh>
    <phoneticPr fontId="18"/>
  </si>
  <si>
    <t>総数</t>
    <rPh sb="0" eb="2">
      <t>ソウスウ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</si>
</sst>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_ "/>
    <numFmt numFmtId="177" formatCode="0.00_ "/>
    <numFmt numFmtId="178" formatCode="#,##0;&quot;△ &quot;#,##0"/>
    <numFmt numFmtId="179" formatCode="0.0_);[Red]\(0.0\)"/>
    <numFmt numFmtId="180" formatCode="#,##0.0;&quot;△ &quot;#,##0.0"/>
    <numFmt numFmtId="181" formatCode="#,##0_);[Red]\(#,##0\)"/>
    <numFmt numFmtId="182" formatCode="#,##0;[Red]#,##0"/>
  </numFmts>
  <fonts count="25" x14ac:knownFonts="1">
    <font>
      <sz val="11"/>
      <name val="ＭＳ ゴシック"/>
      <family val="3"/>
    </font>
    <font>
      <sz val="11"/>
      <name val="ＭＳ ゴシック"/>
      <family val="3"/>
    </font>
    <font>
      <sz val="9"/>
      <name val="ＭＳ ゴシック"/>
      <family val="3"/>
    </font>
    <font>
      <b/>
      <sz val="14"/>
      <name val="Century"/>
      <family val="1"/>
    </font>
    <font>
      <sz val="14"/>
      <name val="ＭＳ ゴシック"/>
      <family val="3"/>
    </font>
    <font>
      <sz val="6"/>
      <name val="ＭＳ ゴシック"/>
      <family val="3"/>
    </font>
    <font>
      <b/>
      <sz val="12"/>
      <name val="ＭＳ ゴシック"/>
      <family val="3"/>
    </font>
    <font>
      <sz val="10"/>
      <name val="ＭＳ ゴシック"/>
      <family val="3"/>
    </font>
    <font>
      <b/>
      <sz val="18"/>
      <name val="Century"/>
      <family val="1"/>
    </font>
    <font>
      <b/>
      <sz val="10"/>
      <name val="ＭＳ ゴシック"/>
      <family val="3"/>
    </font>
    <font>
      <sz val="9"/>
      <color rgb="FFFFFF00"/>
      <name val="ＭＳ ゴシック"/>
      <family val="3"/>
    </font>
    <font>
      <sz val="7"/>
      <name val="ＭＳ ゴシック"/>
      <family val="3"/>
    </font>
    <font>
      <sz val="8"/>
      <name val="ＭＳ ゴシック"/>
      <family val="3"/>
    </font>
    <font>
      <sz val="14"/>
      <name val="ＭＳ ゴシック"/>
      <family val="3"/>
    </font>
    <font>
      <b/>
      <sz val="14"/>
      <name val="ＭＳ ゴシック"/>
      <family val="3"/>
      <charset val="128"/>
    </font>
    <font>
      <b/>
      <sz val="14"/>
      <name val="ＭＳ 明朝"/>
      <family val="1"/>
      <charset val="128"/>
    </font>
    <font>
      <b/>
      <sz val="18"/>
      <name val="ＭＳ 明朝"/>
      <family val="1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b/>
      <sz val="9"/>
      <name val="ＭＳ ゴシック"/>
      <family val="3"/>
      <charset val="128"/>
    </font>
    <font>
      <b/>
      <sz val="14"/>
      <name val="Century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38" fontId="19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436">
    <xf numFmtId="0" fontId="0" fillId="0" borderId="0" xfId="0">
      <alignment vertical="center"/>
    </xf>
    <xf numFmtId="0" fontId="2" fillId="0" borderId="0" xfId="3" applyFont="1">
      <alignment vertical="center"/>
    </xf>
    <xf numFmtId="0" fontId="2" fillId="0" borderId="0" xfId="3" applyFont="1" applyAlignment="1">
      <alignment vertical="center"/>
    </xf>
    <xf numFmtId="0" fontId="2" fillId="0" borderId="0" xfId="3" applyFont="1" applyBorder="1">
      <alignment vertical="center"/>
    </xf>
    <xf numFmtId="0" fontId="3" fillId="0" borderId="0" xfId="3" applyFont="1">
      <alignment vertical="center"/>
    </xf>
    <xf numFmtId="0" fontId="2" fillId="0" borderId="0" xfId="3" applyFont="1" applyBorder="1" applyAlignment="1">
      <alignment vertical="center"/>
    </xf>
    <xf numFmtId="0" fontId="2" fillId="0" borderId="0" xfId="3" applyFont="1" applyBorder="1" applyAlignment="1">
      <alignment vertical="center" wrapText="1"/>
    </xf>
    <xf numFmtId="0" fontId="2" fillId="0" borderId="0" xfId="3" applyFont="1" applyBorder="1" applyAlignment="1">
      <alignment horizontal="left" vertical="center" wrapText="1"/>
    </xf>
    <xf numFmtId="176" fontId="2" fillId="0" borderId="0" xfId="3" applyNumberFormat="1" applyFont="1" applyBorder="1" applyAlignment="1">
      <alignment horizontal="right" vertical="center" wrapText="1"/>
    </xf>
    <xf numFmtId="0" fontId="2" fillId="0" borderId="0" xfId="3" applyFont="1" applyBorder="1" applyAlignment="1">
      <alignment horizontal="right" vertical="center" wrapText="1"/>
    </xf>
    <xf numFmtId="0" fontId="2" fillId="0" borderId="0" xfId="3" applyFont="1" applyBorder="1" applyAlignment="1">
      <alignment horizontal="center" vertical="center"/>
    </xf>
    <xf numFmtId="177" fontId="2" fillId="0" borderId="0" xfId="3" applyNumberFormat="1" applyFont="1" applyBorder="1" applyAlignment="1">
      <alignment horizontal="right" vertical="center"/>
    </xf>
    <xf numFmtId="0" fontId="2" fillId="0" borderId="0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 wrapText="1"/>
    </xf>
    <xf numFmtId="3" fontId="2" fillId="0" borderId="0" xfId="3" applyNumberFormat="1" applyFont="1" applyBorder="1" applyAlignment="1">
      <alignment horizontal="right" vertical="center" wrapText="1"/>
    </xf>
    <xf numFmtId="176" fontId="2" fillId="0" borderId="0" xfId="3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Border="1" applyAlignment="1"/>
    <xf numFmtId="0" fontId="6" fillId="0" borderId="0" xfId="0" applyFont="1" applyBorder="1" applyAlignment="1">
      <alignment horizontal="left" vertical="center"/>
    </xf>
    <xf numFmtId="3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7" fillId="0" borderId="10" xfId="0" applyFont="1" applyFill="1" applyBorder="1" applyAlignment="1">
      <alignment horizontal="center" vertical="center" shrinkToFit="1"/>
    </xf>
    <xf numFmtId="0" fontId="7" fillId="0" borderId="10" xfId="0" applyFont="1" applyFill="1" applyBorder="1" applyAlignment="1">
      <alignment horizontal="left" vertical="center" shrinkToFit="1"/>
    </xf>
    <xf numFmtId="0" fontId="9" fillId="0" borderId="10" xfId="0" applyFont="1" applyFill="1" applyBorder="1" applyAlignment="1">
      <alignment horizontal="left" vertical="center" shrinkToFit="1"/>
    </xf>
    <xf numFmtId="0" fontId="7" fillId="0" borderId="10" xfId="0" applyFont="1" applyFill="1" applyBorder="1" applyAlignment="1">
      <alignment horizontal="center" vertical="center" wrapText="1"/>
    </xf>
    <xf numFmtId="3" fontId="0" fillId="0" borderId="10" xfId="0" applyNumberFormat="1" applyFont="1" applyBorder="1" applyAlignment="1">
      <alignment horizontal="right" vertical="center" wrapText="1"/>
    </xf>
    <xf numFmtId="0" fontId="7" fillId="0" borderId="10" xfId="0" applyFont="1" applyFill="1" applyBorder="1" applyAlignment="1">
      <alignment vertical="center" shrinkToFit="1"/>
    </xf>
    <xf numFmtId="181" fontId="7" fillId="0" borderId="10" xfId="0" applyNumberFormat="1" applyFont="1" applyBorder="1" applyAlignment="1">
      <alignment horizontal="left" vertical="center" shrinkToFit="1"/>
    </xf>
    <xf numFmtId="181" fontId="7" fillId="0" borderId="10" xfId="0" applyNumberFormat="1" applyFont="1" applyBorder="1" applyAlignment="1">
      <alignment horizontal="center" vertical="center" shrinkToFit="1"/>
    </xf>
    <xf numFmtId="181" fontId="9" fillId="0" borderId="10" xfId="0" applyNumberFormat="1" applyFont="1" applyBorder="1" applyAlignment="1">
      <alignment horizontal="left" vertical="center" shrinkToFit="1"/>
    </xf>
    <xf numFmtId="0" fontId="7" fillId="0" borderId="0" xfId="0" applyFont="1" applyFill="1" applyBorder="1" applyAlignment="1">
      <alignment horizontal="right" vertical="center"/>
    </xf>
    <xf numFmtId="0" fontId="0" fillId="0" borderId="10" xfId="0" applyFont="1" applyBorder="1" applyAlignment="1">
      <alignment horizontal="center" vertical="center" shrinkToFit="1"/>
    </xf>
    <xf numFmtId="0" fontId="2" fillId="0" borderId="10" xfId="0" applyFont="1" applyFill="1" applyBorder="1" applyAlignment="1">
      <alignment vertical="center"/>
    </xf>
    <xf numFmtId="181" fontId="7" fillId="0" borderId="10" xfId="0" applyNumberFormat="1" applyFont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/>
    </xf>
    <xf numFmtId="3" fontId="0" fillId="0" borderId="10" xfId="0" applyNumberFormat="1" applyFont="1" applyFill="1" applyBorder="1" applyAlignment="1">
      <alignment vertical="center"/>
    </xf>
    <xf numFmtId="0" fontId="0" fillId="0" borderId="10" xfId="0" applyFont="1" applyBorder="1" applyAlignment="1">
      <alignment horizontal="right" vertical="center" wrapText="1"/>
    </xf>
    <xf numFmtId="0" fontId="7" fillId="0" borderId="10" xfId="0" applyFont="1" applyBorder="1" applyAlignment="1">
      <alignment horizontal="right" vertical="center" wrapText="1"/>
    </xf>
    <xf numFmtId="3" fontId="7" fillId="0" borderId="10" xfId="0" applyNumberFormat="1" applyFont="1" applyBorder="1" applyAlignment="1">
      <alignment horizontal="right" vertical="center" wrapText="1"/>
    </xf>
    <xf numFmtId="181" fontId="7" fillId="0" borderId="10" xfId="0" applyNumberFormat="1" applyFont="1" applyBorder="1" applyAlignment="1">
      <alignment horizontal="right" vertical="center" wrapText="1"/>
    </xf>
    <xf numFmtId="0" fontId="10" fillId="0" borderId="0" xfId="0" applyFont="1" applyFill="1" applyBorder="1" applyAlignment="1">
      <alignment vertical="center"/>
    </xf>
    <xf numFmtId="181" fontId="0" fillId="0" borderId="10" xfId="0" applyNumberFormat="1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right" vertical="center" shrinkToFit="1"/>
    </xf>
    <xf numFmtId="0" fontId="0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readingOrder="1"/>
    </xf>
    <xf numFmtId="0" fontId="7" fillId="0" borderId="20" xfId="0" applyFont="1" applyFill="1" applyBorder="1" applyAlignment="1">
      <alignment horizontal="center" wrapText="1"/>
    </xf>
    <xf numFmtId="0" fontId="7" fillId="0" borderId="17" xfId="0" applyFont="1" applyFill="1" applyBorder="1" applyAlignment="1">
      <alignment horizontal="center" wrapText="1"/>
    </xf>
    <xf numFmtId="0" fontId="7" fillId="0" borderId="23" xfId="0" applyFont="1" applyFill="1" applyBorder="1" applyAlignment="1">
      <alignment horizontal="center" wrapText="1"/>
    </xf>
    <xf numFmtId="0" fontId="7" fillId="0" borderId="24" xfId="0" applyFont="1" applyFill="1" applyBorder="1" applyAlignment="1">
      <alignment horizontal="center" wrapText="1"/>
    </xf>
    <xf numFmtId="0" fontId="7" fillId="0" borderId="0" xfId="0" applyFont="1" applyFill="1" applyAlignment="1">
      <alignment vertical="center" readingOrder="1"/>
    </xf>
    <xf numFmtId="0" fontId="4" fillId="0" borderId="0" xfId="0" applyFont="1" applyFill="1" applyBorder="1" applyAlignment="1">
      <alignment vertical="center" readingOrder="1"/>
    </xf>
    <xf numFmtId="0" fontId="7" fillId="0" borderId="10" xfId="0" applyFont="1" applyFill="1" applyBorder="1" applyAlignment="1">
      <alignment horizontal="center" wrapText="1"/>
    </xf>
    <xf numFmtId="3" fontId="7" fillId="0" borderId="14" xfId="0" applyNumberFormat="1" applyFont="1" applyFill="1" applyBorder="1" applyAlignment="1">
      <alignment horizontal="right" wrapText="1"/>
    </xf>
    <xf numFmtId="3" fontId="7" fillId="0" borderId="10" xfId="0" applyNumberFormat="1" applyFont="1" applyFill="1" applyBorder="1" applyAlignment="1">
      <alignment horizontal="right" wrapText="1"/>
    </xf>
    <xf numFmtId="0" fontId="7" fillId="0" borderId="0" xfId="0" applyFont="1" applyFill="1">
      <alignment vertical="center"/>
    </xf>
    <xf numFmtId="0" fontId="7" fillId="0" borderId="14" xfId="0" applyFont="1" applyFill="1" applyBorder="1" applyAlignment="1">
      <alignment horizont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3" fontId="7" fillId="0" borderId="17" xfId="0" applyNumberFormat="1" applyFont="1" applyFill="1" applyBorder="1" applyAlignment="1">
      <alignment horizontal="right" wrapText="1"/>
    </xf>
    <xf numFmtId="0" fontId="7" fillId="0" borderId="21" xfId="0" applyFont="1" applyFill="1" applyBorder="1" applyAlignment="1">
      <alignment horizontal="center" wrapText="1"/>
    </xf>
    <xf numFmtId="0" fontId="7" fillId="0" borderId="15" xfId="0" applyFont="1" applyFill="1" applyBorder="1" applyAlignment="1">
      <alignment horizontal="left" vertical="center" wrapText="1"/>
    </xf>
    <xf numFmtId="0" fontId="7" fillId="0" borderId="14" xfId="0" applyFont="1" applyFill="1" applyBorder="1" applyAlignment="1">
      <alignment horizontal="center" vertical="top" wrapText="1"/>
    </xf>
    <xf numFmtId="0" fontId="7" fillId="0" borderId="21" xfId="0" applyFont="1" applyFill="1" applyBorder="1" applyAlignment="1">
      <alignment horizontal="center" vertical="top"/>
    </xf>
    <xf numFmtId="0" fontId="7" fillId="0" borderId="14" xfId="0" applyFont="1" applyFill="1" applyBorder="1" applyAlignment="1">
      <alignment horizontal="right" wrapText="1"/>
    </xf>
    <xf numFmtId="0" fontId="7" fillId="0" borderId="16" xfId="0" applyFont="1" applyFill="1" applyBorder="1" applyAlignment="1">
      <alignment horizontal="right" vertical="center" wrapText="1"/>
    </xf>
    <xf numFmtId="0" fontId="7" fillId="0" borderId="14" xfId="0" applyFont="1" applyFill="1" applyBorder="1" applyAlignment="1">
      <alignment horizontal="right" vertical="top" wrapText="1"/>
    </xf>
    <xf numFmtId="0" fontId="7" fillId="0" borderId="21" xfId="0" applyFont="1" applyFill="1" applyBorder="1" applyAlignment="1">
      <alignment horizontal="right" vertical="top" wrapText="1"/>
    </xf>
    <xf numFmtId="3" fontId="7" fillId="0" borderId="21" xfId="0" applyNumberFormat="1" applyFont="1" applyFill="1" applyBorder="1" applyAlignment="1">
      <alignment horizontal="right" vertical="top" wrapText="1"/>
    </xf>
    <xf numFmtId="38" fontId="7" fillId="0" borderId="21" xfId="1" applyFont="1" applyFill="1" applyBorder="1" applyAlignment="1">
      <alignment horizontal="right" vertical="top" wrapText="1"/>
    </xf>
    <xf numFmtId="0" fontId="7" fillId="0" borderId="0" xfId="0" applyFont="1" applyFill="1" applyBorder="1" applyAlignment="1">
      <alignment horizontal="right" readingOrder="1"/>
    </xf>
    <xf numFmtId="0" fontId="7" fillId="0" borderId="0" xfId="0" applyFont="1" applyFill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19" fillId="0" borderId="10" xfId="3" applyFont="1" applyBorder="1" applyAlignment="1">
      <alignment horizontal="center" vertical="center"/>
    </xf>
    <xf numFmtId="0" fontId="19" fillId="0" borderId="10" xfId="3" applyFont="1" applyBorder="1" applyAlignment="1">
      <alignment horizontal="center" vertical="center" wrapText="1"/>
    </xf>
    <xf numFmtId="3" fontId="19" fillId="0" borderId="10" xfId="3" applyNumberFormat="1" applyFont="1" applyBorder="1" applyAlignment="1">
      <alignment horizontal="right" vertical="center" wrapText="1"/>
    </xf>
    <xf numFmtId="0" fontId="19" fillId="0" borderId="10" xfId="0" applyFont="1" applyFill="1" applyBorder="1" applyAlignment="1">
      <alignment horizontal="right" vertical="center" wrapText="1"/>
    </xf>
    <xf numFmtId="0" fontId="17" fillId="0" borderId="0" xfId="4" applyFont="1">
      <alignment vertical="center"/>
    </xf>
    <xf numFmtId="0" fontId="17" fillId="0" borderId="0" xfId="4" applyFont="1" applyAlignment="1">
      <alignment vertical="center" wrapText="1"/>
    </xf>
    <xf numFmtId="0" fontId="17" fillId="0" borderId="0" xfId="4" applyFont="1" applyAlignment="1">
      <alignment horizontal="right" vertical="center"/>
    </xf>
    <xf numFmtId="0" fontId="17" fillId="0" borderId="1" xfId="4" applyFont="1" applyBorder="1" applyAlignment="1">
      <alignment horizontal="center" vertical="center" wrapText="1"/>
    </xf>
    <xf numFmtId="0" fontId="17" fillId="0" borderId="4" xfId="4" applyFont="1" applyBorder="1" applyAlignment="1">
      <alignment horizontal="center" vertical="center" wrapText="1"/>
    </xf>
    <xf numFmtId="0" fontId="17" fillId="0" borderId="13" xfId="4" applyFont="1" applyBorder="1" applyAlignment="1">
      <alignment horizontal="center" vertical="center" wrapText="1"/>
    </xf>
    <xf numFmtId="0" fontId="17" fillId="0" borderId="2" xfId="4" applyFont="1" applyBorder="1" applyAlignment="1">
      <alignment horizontal="center" vertical="center"/>
    </xf>
    <xf numFmtId="3" fontId="17" fillId="0" borderId="5" xfId="4" applyNumberFormat="1" applyFont="1" applyBorder="1" applyAlignment="1">
      <alignment horizontal="right" vertical="center" wrapText="1"/>
    </xf>
    <xf numFmtId="3" fontId="17" fillId="0" borderId="11" xfId="4" applyNumberFormat="1" applyFont="1" applyBorder="1" applyAlignment="1">
      <alignment horizontal="right" vertical="center" wrapText="1"/>
    </xf>
    <xf numFmtId="0" fontId="17" fillId="0" borderId="3" xfId="4" applyFont="1" applyBorder="1" applyAlignment="1">
      <alignment horizontal="center" vertical="center"/>
    </xf>
    <xf numFmtId="0" fontId="17" fillId="0" borderId="6" xfId="4" applyFont="1" applyBorder="1" applyAlignment="1">
      <alignment horizontal="right" vertical="center" wrapText="1"/>
    </xf>
    <xf numFmtId="3" fontId="17" fillId="0" borderId="6" xfId="4" applyNumberFormat="1" applyFont="1" applyBorder="1" applyAlignment="1">
      <alignment horizontal="right" vertical="center" wrapText="1"/>
    </xf>
    <xf numFmtId="3" fontId="17" fillId="0" borderId="12" xfId="4" applyNumberFormat="1" applyFont="1" applyBorder="1" applyAlignment="1">
      <alignment horizontal="right" vertical="center" wrapText="1"/>
    </xf>
    <xf numFmtId="0" fontId="17" fillId="0" borderId="0" xfId="4" applyFont="1" applyAlignment="1">
      <alignment vertical="center"/>
    </xf>
    <xf numFmtId="0" fontId="17" fillId="0" borderId="0" xfId="4" applyFont="1" applyBorder="1" applyAlignment="1">
      <alignment vertical="center"/>
    </xf>
    <xf numFmtId="0" fontId="17" fillId="0" borderId="0" xfId="4" applyFont="1" applyBorder="1" applyAlignment="1">
      <alignment horizontal="left" vertical="center"/>
    </xf>
    <xf numFmtId="176" fontId="17" fillId="0" borderId="0" xfId="4" applyNumberFormat="1" applyFont="1" applyBorder="1" applyAlignment="1">
      <alignment horizontal="right" vertical="center" wrapText="1"/>
    </xf>
    <xf numFmtId="0" fontId="17" fillId="0" borderId="0" xfId="4" applyFont="1" applyBorder="1" applyAlignment="1">
      <alignment horizontal="right" vertical="center" wrapText="1"/>
    </xf>
    <xf numFmtId="176" fontId="17" fillId="0" borderId="0" xfId="4" applyNumberFormat="1" applyFont="1" applyBorder="1" applyAlignment="1">
      <alignment vertical="center" wrapText="1"/>
    </xf>
    <xf numFmtId="0" fontId="17" fillId="0" borderId="2" xfId="4" applyFont="1" applyBorder="1" applyAlignment="1">
      <alignment horizontal="center" vertical="center" wrapText="1"/>
    </xf>
    <xf numFmtId="0" fontId="17" fillId="0" borderId="3" xfId="4" applyFont="1" applyBorder="1" applyAlignment="1">
      <alignment horizontal="center" vertical="center" wrapText="1"/>
    </xf>
    <xf numFmtId="0" fontId="17" fillId="0" borderId="0" xfId="4" applyFont="1" applyAlignment="1">
      <alignment horizontal="center" vertical="center"/>
    </xf>
    <xf numFmtId="0" fontId="17" fillId="0" borderId="7" xfId="4" applyFont="1" applyBorder="1" applyAlignment="1">
      <alignment horizontal="center" vertical="center" wrapText="1"/>
    </xf>
    <xf numFmtId="0" fontId="17" fillId="0" borderId="10" xfId="4" applyFont="1" applyBorder="1" applyAlignment="1">
      <alignment horizontal="center" vertical="center" wrapText="1"/>
    </xf>
    <xf numFmtId="3" fontId="17" fillId="0" borderId="8" xfId="4" applyNumberFormat="1" applyFont="1" applyBorder="1" applyAlignment="1">
      <alignment horizontal="right" vertical="center" wrapText="1"/>
    </xf>
    <xf numFmtId="3" fontId="17" fillId="0" borderId="10" xfId="4" applyNumberFormat="1" applyFont="1" applyBorder="1" applyAlignment="1">
      <alignment horizontal="right" vertical="center" wrapText="1"/>
    </xf>
    <xf numFmtId="3" fontId="17" fillId="0" borderId="9" xfId="4" applyNumberFormat="1" applyFont="1" applyBorder="1" applyAlignment="1">
      <alignment horizontal="right" vertical="center" wrapText="1"/>
    </xf>
    <xf numFmtId="0" fontId="17" fillId="0" borderId="0" xfId="4" applyFont="1" applyBorder="1" applyAlignment="1">
      <alignment horizontal="center" vertical="center" wrapText="1"/>
    </xf>
    <xf numFmtId="3" fontId="17" fillId="0" borderId="10" xfId="4" applyNumberFormat="1" applyFont="1" applyFill="1" applyBorder="1" applyAlignment="1">
      <alignment horizontal="right" vertical="center" wrapText="1"/>
    </xf>
    <xf numFmtId="3" fontId="17" fillId="0" borderId="0" xfId="4" applyNumberFormat="1" applyFont="1" applyBorder="1" applyAlignment="1">
      <alignment horizontal="right" vertical="center" wrapText="1"/>
    </xf>
    <xf numFmtId="176" fontId="17" fillId="0" borderId="0" xfId="4" applyNumberFormat="1" applyFont="1" applyFill="1" applyBorder="1" applyAlignment="1">
      <alignment vertical="center" wrapText="1"/>
    </xf>
    <xf numFmtId="176" fontId="17" fillId="0" borderId="0" xfId="4" applyNumberFormat="1" applyFont="1" applyBorder="1" applyAlignment="1">
      <alignment horizontal="right" vertical="center"/>
    </xf>
    <xf numFmtId="0" fontId="17" fillId="0" borderId="0" xfId="4" applyFont="1" applyBorder="1" applyAlignment="1">
      <alignment horizontal="left" vertical="center" wrapText="1"/>
    </xf>
    <xf numFmtId="0" fontId="17" fillId="0" borderId="0" xfId="4" applyFont="1" applyBorder="1">
      <alignment vertical="center"/>
    </xf>
    <xf numFmtId="0" fontId="17" fillId="0" borderId="0" xfId="4" applyFont="1" applyBorder="1" applyAlignment="1">
      <alignment horizontal="left" vertical="top"/>
    </xf>
    <xf numFmtId="0" fontId="17" fillId="0" borderId="0" xfId="4" applyFont="1" applyBorder="1" applyAlignment="1">
      <alignment horizontal="center" vertical="center"/>
    </xf>
    <xf numFmtId="177" fontId="17" fillId="0" borderId="0" xfId="4" applyNumberFormat="1" applyFont="1" applyBorder="1" applyAlignment="1">
      <alignment horizontal="right" vertical="center"/>
    </xf>
    <xf numFmtId="0" fontId="17" fillId="0" borderId="0" xfId="4" applyFont="1" applyBorder="1" applyAlignment="1">
      <alignment horizontal="right" vertical="center"/>
    </xf>
    <xf numFmtId="0" fontId="17" fillId="0" borderId="0" xfId="4" applyFont="1" applyBorder="1" applyAlignment="1">
      <alignment vertical="center" wrapText="1"/>
    </xf>
    <xf numFmtId="0" fontId="17" fillId="0" borderId="0" xfId="4" applyFont="1" applyBorder="1" applyAlignment="1">
      <alignment horizontal="right" vertical="top"/>
    </xf>
    <xf numFmtId="0" fontId="17" fillId="0" borderId="0" xfId="4" applyFont="1" applyAlignment="1">
      <alignment horizontal="right" vertical="top"/>
    </xf>
    <xf numFmtId="0" fontId="21" fillId="0" borderId="0" xfId="4" applyFont="1" applyBorder="1" applyAlignment="1">
      <alignment horizontal="left" vertical="center"/>
    </xf>
    <xf numFmtId="0" fontId="21" fillId="0" borderId="0" xfId="4" applyFont="1" applyBorder="1" applyAlignment="1">
      <alignment vertical="center"/>
    </xf>
    <xf numFmtId="0" fontId="17" fillId="0" borderId="0" xfId="4" applyFont="1" applyFill="1" applyBorder="1">
      <alignment vertical="center"/>
    </xf>
    <xf numFmtId="0" fontId="17" fillId="0" borderId="0" xfId="4" applyFont="1" applyFill="1" applyBorder="1" applyAlignment="1">
      <alignment horizontal="right" vertical="center"/>
    </xf>
    <xf numFmtId="0" fontId="17" fillId="0" borderId="10" xfId="4" applyFont="1" applyBorder="1" applyAlignment="1">
      <alignment horizontal="center" vertical="center" wrapText="1"/>
    </xf>
    <xf numFmtId="0" fontId="17" fillId="0" borderId="10" xfId="4" applyFont="1" applyBorder="1" applyAlignment="1">
      <alignment horizontal="center" vertical="center"/>
    </xf>
    <xf numFmtId="3" fontId="17" fillId="0" borderId="10" xfId="4" applyNumberFormat="1" applyFont="1" applyBorder="1" applyAlignment="1">
      <alignment vertical="center" wrapText="1"/>
    </xf>
    <xf numFmtId="178" fontId="17" fillId="0" borderId="10" xfId="4" applyNumberFormat="1" applyFont="1" applyBorder="1" applyAlignment="1">
      <alignment vertical="center" wrapText="1"/>
    </xf>
    <xf numFmtId="180" fontId="17" fillId="0" borderId="10" xfId="4" applyNumberFormat="1" applyFont="1" applyBorder="1" applyAlignment="1">
      <alignment vertical="center" wrapText="1"/>
    </xf>
    <xf numFmtId="0" fontId="17" fillId="0" borderId="10" xfId="4" applyFont="1" applyBorder="1" applyAlignment="1">
      <alignment horizontal="justify" vertical="center" wrapText="1"/>
    </xf>
    <xf numFmtId="180" fontId="17" fillId="0" borderId="10" xfId="4" applyNumberFormat="1" applyFont="1" applyBorder="1" applyAlignment="1">
      <alignment horizontal="right" vertical="center" wrapText="1"/>
    </xf>
    <xf numFmtId="38" fontId="17" fillId="0" borderId="10" xfId="5" applyFont="1" applyBorder="1" applyAlignment="1">
      <alignment vertical="center" wrapText="1"/>
    </xf>
    <xf numFmtId="0" fontId="17" fillId="0" borderId="10" xfId="4" applyFont="1" applyBorder="1" applyAlignment="1">
      <alignment vertical="center" wrapText="1"/>
    </xf>
    <xf numFmtId="3" fontId="17" fillId="0" borderId="0" xfId="4" applyNumberFormat="1" applyFont="1" applyBorder="1" applyAlignment="1">
      <alignment horizontal="left" vertical="center"/>
    </xf>
    <xf numFmtId="3" fontId="17" fillId="0" borderId="10" xfId="4" applyNumberFormat="1" applyFont="1" applyBorder="1" applyAlignment="1">
      <alignment horizontal="center" vertical="center" wrapText="1"/>
    </xf>
    <xf numFmtId="49" fontId="17" fillId="0" borderId="10" xfId="4" applyNumberFormat="1" applyFont="1" applyBorder="1" applyAlignment="1">
      <alignment horizontal="center" vertical="center" wrapText="1"/>
    </xf>
    <xf numFmtId="38" fontId="17" fillId="0" borderId="10" xfId="5" applyFont="1" applyBorder="1" applyAlignment="1">
      <alignment horizontal="right" vertical="center" wrapText="1"/>
    </xf>
    <xf numFmtId="40" fontId="17" fillId="0" borderId="10" xfId="5" applyNumberFormat="1" applyFont="1" applyBorder="1" applyAlignment="1">
      <alignment horizontal="right" vertical="center" wrapText="1"/>
    </xf>
    <xf numFmtId="0" fontId="17" fillId="0" borderId="10" xfId="4" applyFont="1" applyBorder="1" applyAlignment="1">
      <alignment horizontal="left" vertical="center" wrapText="1"/>
    </xf>
    <xf numFmtId="0" fontId="22" fillId="0" borderId="0" xfId="4" applyFont="1" applyAlignment="1">
      <alignment vertical="center"/>
    </xf>
    <xf numFmtId="0" fontId="22" fillId="0" borderId="0" xfId="4" applyFont="1" applyBorder="1" applyAlignment="1">
      <alignment horizontal="center" vertical="center" wrapText="1"/>
    </xf>
    <xf numFmtId="3" fontId="22" fillId="0" borderId="0" xfId="4" applyNumberFormat="1" applyFont="1" applyBorder="1" applyAlignment="1">
      <alignment horizontal="right" vertical="center" wrapText="1"/>
    </xf>
    <xf numFmtId="0" fontId="22" fillId="0" borderId="0" xfId="4" applyFont="1" applyBorder="1" applyAlignment="1">
      <alignment vertical="center"/>
    </xf>
    <xf numFmtId="0" fontId="22" fillId="0" borderId="0" xfId="4" applyFont="1" applyBorder="1" applyAlignment="1">
      <alignment horizontal="left" vertical="center"/>
    </xf>
    <xf numFmtId="176" fontId="22" fillId="0" borderId="0" xfId="4" applyNumberFormat="1" applyFont="1" applyBorder="1" applyAlignment="1">
      <alignment horizontal="right" vertical="center" wrapText="1"/>
    </xf>
    <xf numFmtId="0" fontId="22" fillId="0" borderId="0" xfId="4" applyFont="1" applyBorder="1" applyAlignment="1">
      <alignment horizontal="right" vertical="center" wrapText="1"/>
    </xf>
    <xf numFmtId="176" fontId="22" fillId="0" borderId="0" xfId="4" applyNumberFormat="1" applyFont="1" applyBorder="1" applyAlignment="1">
      <alignment vertical="center" wrapText="1"/>
    </xf>
    <xf numFmtId="0" fontId="3" fillId="0" borderId="0" xfId="4" applyFont="1" applyBorder="1" applyAlignment="1">
      <alignment horizontal="left" vertical="center"/>
    </xf>
    <xf numFmtId="0" fontId="17" fillId="0" borderId="15" xfId="4" applyFont="1" applyBorder="1" applyAlignment="1">
      <alignment horizontal="center" vertical="center" wrapText="1"/>
    </xf>
    <xf numFmtId="38" fontId="17" fillId="0" borderId="10" xfId="5" applyFont="1" applyBorder="1">
      <alignment vertical="center"/>
    </xf>
    <xf numFmtId="38" fontId="17" fillId="0" borderId="0" xfId="5" applyFont="1">
      <alignment vertical="center"/>
    </xf>
    <xf numFmtId="176" fontId="17" fillId="0" borderId="10" xfId="4" applyNumberFormat="1" applyFont="1" applyBorder="1" applyAlignment="1">
      <alignment horizontal="right" vertical="center" wrapText="1"/>
    </xf>
    <xf numFmtId="0" fontId="17" fillId="0" borderId="21" xfId="4" applyFont="1" applyBorder="1" applyAlignment="1">
      <alignment horizontal="left" vertical="center" wrapText="1"/>
    </xf>
    <xf numFmtId="3" fontId="17" fillId="0" borderId="21" xfId="4" applyNumberFormat="1" applyFont="1" applyBorder="1" applyAlignment="1">
      <alignment horizontal="right" vertical="center" wrapText="1"/>
    </xf>
    <xf numFmtId="176" fontId="17" fillId="0" borderId="21" xfId="4" applyNumberFormat="1" applyFont="1" applyBorder="1" applyAlignment="1">
      <alignment horizontal="right" vertical="center" wrapText="1"/>
    </xf>
    <xf numFmtId="0" fontId="17" fillId="0" borderId="21" xfId="4" applyFont="1" applyBorder="1" applyAlignment="1">
      <alignment horizontal="center" vertical="center" wrapText="1"/>
    </xf>
    <xf numFmtId="38" fontId="17" fillId="0" borderId="0" xfId="5" applyFont="1" applyBorder="1" applyAlignment="1">
      <alignment horizontal="right" vertical="center"/>
    </xf>
    <xf numFmtId="38" fontId="17" fillId="0" borderId="0" xfId="5" applyFont="1" applyBorder="1" applyAlignment="1">
      <alignment vertical="center"/>
    </xf>
    <xf numFmtId="0" fontId="17" fillId="0" borderId="21" xfId="4" applyFont="1" applyBorder="1" applyAlignment="1">
      <alignment horizontal="right" vertical="center" wrapText="1"/>
    </xf>
    <xf numFmtId="38" fontId="17" fillId="0" borderId="21" xfId="5" applyFont="1" applyBorder="1" applyAlignment="1">
      <alignment horizontal="right" vertical="center" wrapText="1"/>
    </xf>
    <xf numFmtId="0" fontId="17" fillId="0" borderId="10" xfId="4" applyFont="1" applyBorder="1" applyAlignment="1">
      <alignment horizontal="right" vertical="center" wrapText="1"/>
    </xf>
    <xf numFmtId="176" fontId="17" fillId="0" borderId="0" xfId="4" applyNumberFormat="1" applyFont="1" applyBorder="1" applyAlignment="1">
      <alignment horizontal="left" vertical="center"/>
    </xf>
    <xf numFmtId="0" fontId="22" fillId="0" borderId="0" xfId="4" applyFont="1" applyBorder="1" applyAlignment="1">
      <alignment horizontal="right" vertical="center"/>
    </xf>
    <xf numFmtId="0" fontId="17" fillId="0" borderId="10" xfId="4" applyFont="1" applyBorder="1" applyAlignment="1">
      <alignment horizontal="center" wrapText="1"/>
    </xf>
    <xf numFmtId="3" fontId="17" fillId="0" borderId="10" xfId="4" applyNumberFormat="1" applyFont="1" applyBorder="1" applyAlignment="1">
      <alignment horizontal="right" wrapText="1"/>
    </xf>
    <xf numFmtId="0" fontId="17" fillId="0" borderId="10" xfId="4" applyFont="1" applyBorder="1" applyAlignment="1">
      <alignment horizontal="right" wrapText="1"/>
    </xf>
    <xf numFmtId="0" fontId="17" fillId="0" borderId="21" xfId="4" applyFont="1" applyBorder="1" applyAlignment="1">
      <alignment horizontal="center" wrapText="1"/>
    </xf>
    <xf numFmtId="0" fontId="17" fillId="0" borderId="14" xfId="4" applyFont="1" applyBorder="1">
      <alignment vertical="center"/>
    </xf>
    <xf numFmtId="0" fontId="17" fillId="2" borderId="21" xfId="4" applyFont="1" applyFill="1" applyBorder="1" applyAlignment="1">
      <alignment horizontal="center" vertical="top" wrapText="1"/>
    </xf>
    <xf numFmtId="0" fontId="23" fillId="0" borderId="21" xfId="4" applyFont="1" applyBorder="1" applyAlignment="1">
      <alignment vertical="top" wrapText="1"/>
    </xf>
    <xf numFmtId="0" fontId="17" fillId="0" borderId="21" xfId="4" applyFont="1" applyBorder="1" applyAlignment="1">
      <alignment horizontal="right" vertical="top" wrapText="1"/>
    </xf>
    <xf numFmtId="3" fontId="17" fillId="0" borderId="21" xfId="4" applyNumberFormat="1" applyFont="1" applyBorder="1" applyAlignment="1">
      <alignment vertical="top" wrapText="1"/>
    </xf>
    <xf numFmtId="3" fontId="17" fillId="0" borderId="21" xfId="4" applyNumberFormat="1" applyFont="1" applyBorder="1" applyAlignment="1">
      <alignment horizontal="right" vertical="top" wrapText="1"/>
    </xf>
    <xf numFmtId="0" fontId="17" fillId="2" borderId="21" xfId="4" applyFont="1" applyFill="1" applyBorder="1" applyAlignment="1">
      <alignment horizontal="center" vertical="top"/>
    </xf>
    <xf numFmtId="0" fontId="17" fillId="0" borderId="21" xfId="4" applyFont="1" applyBorder="1" applyAlignment="1">
      <alignment horizontal="center" vertical="top" wrapText="1"/>
    </xf>
    <xf numFmtId="0" fontId="17" fillId="0" borderId="21" xfId="4" applyFont="1" applyFill="1" applyBorder="1" applyAlignment="1">
      <alignment horizontal="center" vertical="center" wrapText="1"/>
    </xf>
    <xf numFmtId="0" fontId="17" fillId="0" borderId="21" xfId="4" applyFont="1" applyFill="1" applyBorder="1" applyAlignment="1">
      <alignment horizontal="right" vertical="center" wrapText="1"/>
    </xf>
    <xf numFmtId="0" fontId="17" fillId="0" borderId="21" xfId="4" applyFont="1" applyBorder="1" applyAlignment="1">
      <alignment vertical="center"/>
    </xf>
    <xf numFmtId="0" fontId="17" fillId="0" borderId="21" xfId="4" applyFont="1" applyBorder="1" applyAlignment="1">
      <alignment vertical="top" wrapText="1"/>
    </xf>
    <xf numFmtId="0" fontId="17" fillId="0" borderId="15" xfId="4" applyFont="1" applyBorder="1" applyAlignment="1">
      <alignment horizontal="center" wrapText="1"/>
    </xf>
    <xf numFmtId="0" fontId="17" fillId="0" borderId="15" xfId="4" applyFont="1" applyBorder="1" applyAlignment="1">
      <alignment horizontal="right" vertical="center" wrapText="1"/>
    </xf>
    <xf numFmtId="3" fontId="17" fillId="0" borderId="15" xfId="4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0" fontId="11" fillId="0" borderId="0" xfId="0" applyFont="1" applyBorder="1" applyAlignment="1">
      <alignment vertical="center"/>
    </xf>
    <xf numFmtId="0" fontId="11" fillId="0" borderId="14" xfId="0" applyFont="1" applyBorder="1" applyAlignment="1">
      <alignment vertical="center" wrapText="1"/>
    </xf>
    <xf numFmtId="0" fontId="11" fillId="0" borderId="10" xfId="0" applyFont="1" applyBorder="1" applyAlignment="1">
      <alignment horizontal="center" vertical="center" wrapText="1"/>
    </xf>
    <xf numFmtId="38" fontId="11" fillId="0" borderId="15" xfId="6" applyFont="1" applyFill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right" vertical="center"/>
    </xf>
    <xf numFmtId="0" fontId="12" fillId="0" borderId="14" xfId="0" applyFont="1" applyBorder="1" applyAlignment="1">
      <alignment vertical="center" wrapText="1"/>
    </xf>
    <xf numFmtId="38" fontId="12" fillId="0" borderId="10" xfId="6" applyFont="1" applyFill="1" applyBorder="1" applyAlignment="1">
      <alignment vertical="center" wrapText="1"/>
    </xf>
    <xf numFmtId="38" fontId="12" fillId="0" borderId="10" xfId="6" applyFont="1" applyFill="1" applyBorder="1" applyAlignment="1">
      <alignment horizontal="right" vertical="center" wrapText="1"/>
    </xf>
    <xf numFmtId="38" fontId="12" fillId="0" borderId="10" xfId="6" applyFont="1" applyFill="1" applyBorder="1" applyAlignment="1">
      <alignment horizontal="right" vertical="center"/>
    </xf>
    <xf numFmtId="0" fontId="12" fillId="0" borderId="10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1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center" wrapText="1"/>
    </xf>
    <xf numFmtId="176" fontId="6" fillId="0" borderId="0" xfId="0" applyNumberFormat="1" applyFont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2" fillId="0" borderId="10" xfId="0" applyFont="1" applyFill="1" applyBorder="1" applyAlignment="1">
      <alignment horizontal="right" vertical="center"/>
    </xf>
    <xf numFmtId="38" fontId="11" fillId="0" borderId="0" xfId="6" applyFont="1" applyFill="1" applyBorder="1" applyAlignment="1">
      <alignment horizontal="right" vertical="center"/>
    </xf>
    <xf numFmtId="38" fontId="11" fillId="0" borderId="14" xfId="6" applyFont="1" applyFill="1" applyBorder="1" applyAlignment="1">
      <alignment horizontal="center" vertical="center" wrapText="1"/>
    </xf>
    <xf numFmtId="38" fontId="11" fillId="0" borderId="21" xfId="6" applyFont="1" applyFill="1" applyBorder="1" applyAlignment="1">
      <alignment horizontal="center" vertical="center" wrapText="1"/>
    </xf>
    <xf numFmtId="38" fontId="11" fillId="0" borderId="0" xfId="6" applyFont="1" applyFill="1" applyBorder="1" applyAlignment="1">
      <alignment horizontal="center" vertical="center" wrapText="1"/>
    </xf>
    <xf numFmtId="38" fontId="11" fillId="0" borderId="38" xfId="6" applyFont="1" applyFill="1" applyBorder="1" applyAlignment="1">
      <alignment horizontal="center" vertical="center" wrapText="1"/>
    </xf>
    <xf numFmtId="38" fontId="12" fillId="0" borderId="38" xfId="6" applyFont="1" applyFill="1" applyBorder="1" applyAlignment="1">
      <alignment vertical="center" wrapText="1"/>
    </xf>
    <xf numFmtId="38" fontId="12" fillId="0" borderId="38" xfId="6" applyFont="1" applyFill="1" applyBorder="1" applyAlignment="1">
      <alignment horizontal="right" vertical="center" wrapText="1"/>
    </xf>
    <xf numFmtId="38" fontId="12" fillId="0" borderId="38" xfId="6" applyFont="1" applyFill="1" applyBorder="1" applyAlignment="1">
      <alignment horizontal="right" vertical="center"/>
    </xf>
    <xf numFmtId="38" fontId="2" fillId="0" borderId="0" xfId="6" applyFont="1" applyFill="1" applyBorder="1" applyAlignment="1">
      <alignment horizontal="right" vertical="center"/>
    </xf>
    <xf numFmtId="38" fontId="11" fillId="0" borderId="39" xfId="6" applyFont="1" applyFill="1" applyBorder="1" applyAlignment="1">
      <alignment vertical="center" wrapText="1"/>
    </xf>
    <xf numFmtId="38" fontId="12" fillId="0" borderId="39" xfId="6" applyFont="1" applyFill="1" applyBorder="1" applyAlignment="1">
      <alignment vertical="center" wrapText="1"/>
    </xf>
    <xf numFmtId="38" fontId="12" fillId="0" borderId="39" xfId="6" applyFont="1" applyFill="1" applyBorder="1" applyAlignment="1">
      <alignment horizontal="right" vertical="center" wrapText="1"/>
    </xf>
    <xf numFmtId="38" fontId="12" fillId="0" borderId="39" xfId="6" applyFont="1" applyFill="1" applyBorder="1" applyAlignment="1">
      <alignment horizontal="right" vertical="center"/>
    </xf>
    <xf numFmtId="38" fontId="11" fillId="0" borderId="40" xfId="6" applyFont="1" applyFill="1" applyBorder="1" applyAlignment="1">
      <alignment vertical="center" wrapText="1"/>
    </xf>
    <xf numFmtId="38" fontId="12" fillId="0" borderId="40" xfId="6" applyFont="1" applyFill="1" applyBorder="1" applyAlignment="1">
      <alignment vertical="center" wrapText="1"/>
    </xf>
    <xf numFmtId="38" fontId="12" fillId="0" borderId="40" xfId="6" applyFont="1" applyFill="1" applyBorder="1" applyAlignment="1">
      <alignment horizontal="right" vertical="center" wrapText="1"/>
    </xf>
    <xf numFmtId="38" fontId="12" fillId="0" borderId="40" xfId="6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right" vertical="center" wrapText="1"/>
    </xf>
    <xf numFmtId="3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right" vertical="top" wrapText="1"/>
    </xf>
    <xf numFmtId="38" fontId="12" fillId="0" borderId="0" xfId="6" applyFont="1" applyFill="1" applyBorder="1" applyAlignment="1">
      <alignment horizontal="right" vertical="center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right" vertical="center" wrapText="1"/>
    </xf>
    <xf numFmtId="3" fontId="2" fillId="0" borderId="0" xfId="0" applyNumberFormat="1" applyFont="1" applyFill="1" applyAlignment="1">
      <alignment horizontal="right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vertical="top" wrapText="1"/>
    </xf>
    <xf numFmtId="38" fontId="12" fillId="0" borderId="0" xfId="6" applyFont="1" applyFill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right"/>
    </xf>
    <xf numFmtId="38" fontId="11" fillId="0" borderId="10" xfId="6" applyFont="1" applyBorder="1" applyAlignment="1">
      <alignment horizontal="center" vertical="center" wrapText="1"/>
    </xf>
    <xf numFmtId="38" fontId="11" fillId="0" borderId="10" xfId="6" applyFont="1" applyBorder="1" applyAlignment="1">
      <alignment horizontal="center" vertical="top" wrapText="1"/>
    </xf>
    <xf numFmtId="38" fontId="11" fillId="0" borderId="10" xfId="6" applyFont="1" applyFill="1" applyBorder="1" applyAlignment="1">
      <alignment horizontal="left" vertical="center"/>
    </xf>
    <xf numFmtId="38" fontId="11" fillId="0" borderId="10" xfId="6" applyFont="1" applyFill="1" applyBorder="1" applyAlignment="1">
      <alignment horizontal="right" vertical="center"/>
    </xf>
    <xf numFmtId="38" fontId="11" fillId="0" borderId="10" xfId="6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2" fillId="2" borderId="0" xfId="0" applyFont="1" applyFill="1" applyAlignment="1">
      <alignment horizontal="right" vertical="center"/>
    </xf>
    <xf numFmtId="176" fontId="2" fillId="0" borderId="0" xfId="0" applyNumberFormat="1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3" fontId="2" fillId="0" borderId="10" xfId="0" applyNumberFormat="1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3" fontId="2" fillId="0" borderId="15" xfId="0" applyNumberFormat="1" applyFont="1" applyFill="1" applyBorder="1" applyAlignment="1">
      <alignment horizontal="right" vertical="center"/>
    </xf>
    <xf numFmtId="0" fontId="2" fillId="0" borderId="15" xfId="0" applyFont="1" applyFill="1" applyBorder="1" applyAlignment="1">
      <alignment horizontal="right" vertical="center"/>
    </xf>
    <xf numFmtId="0" fontId="2" fillId="0" borderId="10" xfId="0" applyFont="1" applyFill="1" applyBorder="1" applyAlignment="1">
      <alignment horizontal="center" vertical="center"/>
    </xf>
    <xf numFmtId="3" fontId="2" fillId="0" borderId="10" xfId="0" applyNumberFormat="1" applyFont="1" applyFill="1" applyBorder="1" applyAlignment="1">
      <alignment vertical="center"/>
    </xf>
    <xf numFmtId="0" fontId="2" fillId="0" borderId="10" xfId="0" applyFont="1" applyFill="1" applyBorder="1" applyAlignment="1">
      <alignment horizontal="center" vertical="center" shrinkToFit="1"/>
    </xf>
    <xf numFmtId="3" fontId="2" fillId="0" borderId="10" xfId="0" applyNumberFormat="1" applyFont="1" applyFill="1" applyBorder="1" applyAlignment="1">
      <alignment horizontal="right" vertical="center"/>
    </xf>
    <xf numFmtId="3" fontId="2" fillId="0" borderId="0" xfId="0" applyNumberFormat="1" applyFont="1" applyFill="1" applyBorder="1">
      <alignment vertical="center"/>
    </xf>
    <xf numFmtId="3" fontId="2" fillId="0" borderId="0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3" fontId="2" fillId="0" borderId="0" xfId="0" applyNumberFormat="1" applyFont="1" applyFill="1" applyBorder="1" applyAlignment="1">
      <alignment horizontal="left" vertical="center"/>
    </xf>
    <xf numFmtId="182" fontId="2" fillId="0" borderId="15" xfId="0" applyNumberFormat="1" applyFont="1" applyFill="1" applyBorder="1" applyAlignment="1">
      <alignment horizontal="right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vertical="center"/>
    </xf>
    <xf numFmtId="0" fontId="7" fillId="2" borderId="0" xfId="0" applyFont="1" applyFill="1" applyAlignment="1">
      <alignment horizontal="center" readingOrder="1"/>
    </xf>
    <xf numFmtId="0" fontId="7" fillId="0" borderId="0" xfId="0" applyFont="1" applyBorder="1" applyAlignment="1">
      <alignment horizontal="center" wrapText="1"/>
    </xf>
    <xf numFmtId="0" fontId="0" fillId="0" borderId="0" xfId="0" applyBorder="1" applyAlignment="1">
      <alignment horizontal="left" shrinkToFit="1"/>
    </xf>
    <xf numFmtId="0" fontId="0" fillId="0" borderId="0" xfId="0" applyBorder="1" applyAlignment="1">
      <alignment shrinkToFit="1"/>
    </xf>
    <xf numFmtId="0" fontId="2" fillId="0" borderId="0" xfId="0" applyFont="1" applyBorder="1" applyAlignment="1">
      <alignment shrinkToFit="1"/>
    </xf>
    <xf numFmtId="0" fontId="2" fillId="0" borderId="0" xfId="0" applyFont="1" applyBorder="1" applyAlignment="1">
      <alignment horizontal="center" shrinkToFit="1"/>
    </xf>
    <xf numFmtId="0" fontId="12" fillId="0" borderId="0" xfId="0" applyFont="1" applyBorder="1" applyAlignment="1">
      <alignment shrinkToFi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3" fontId="7" fillId="2" borderId="8" xfId="0" applyNumberFormat="1" applyFont="1" applyFill="1" applyBorder="1" applyAlignment="1">
      <alignment horizontal="right" vertical="center" wrapText="1"/>
    </xf>
    <xf numFmtId="3" fontId="7" fillId="2" borderId="10" xfId="0" applyNumberFormat="1" applyFont="1" applyFill="1" applyBorder="1" applyAlignment="1">
      <alignment horizontal="right" vertical="center" wrapText="1"/>
    </xf>
    <xf numFmtId="178" fontId="7" fillId="2" borderId="5" xfId="0" applyNumberFormat="1" applyFont="1" applyFill="1" applyBorder="1" applyAlignment="1">
      <alignment horizontal="right" vertical="center" wrapText="1"/>
    </xf>
    <xf numFmtId="0" fontId="7" fillId="2" borderId="0" xfId="0" applyFont="1" applyFill="1" applyBorder="1" applyAlignment="1">
      <alignment horizontal="center" vertical="center" wrapText="1"/>
    </xf>
    <xf numFmtId="3" fontId="7" fillId="2" borderId="0" xfId="0" applyNumberFormat="1" applyFont="1" applyFill="1" applyBorder="1" applyAlignment="1">
      <alignment horizontal="right" vertical="center" wrapText="1"/>
    </xf>
    <xf numFmtId="0" fontId="7" fillId="2" borderId="30" xfId="0" applyFont="1" applyFill="1" applyBorder="1" applyAlignment="1">
      <alignment horizontal="center" vertical="center" wrapText="1"/>
    </xf>
    <xf numFmtId="3" fontId="7" fillId="2" borderId="32" xfId="0" applyNumberFormat="1" applyFont="1" applyFill="1" applyBorder="1" applyAlignment="1">
      <alignment horizontal="right" vertical="center" wrapText="1"/>
    </xf>
    <xf numFmtId="3" fontId="7" fillId="2" borderId="14" xfId="0" applyNumberFormat="1" applyFont="1" applyFill="1" applyBorder="1" applyAlignment="1">
      <alignment horizontal="right" vertical="center" wrapText="1"/>
    </xf>
    <xf numFmtId="3" fontId="7" fillId="2" borderId="0" xfId="0" applyNumberFormat="1" applyFont="1" applyFill="1" applyBorder="1" applyAlignment="1">
      <alignment vertical="center" wrapText="1"/>
    </xf>
    <xf numFmtId="0" fontId="7" fillId="2" borderId="0" xfId="0" applyFont="1" applyFill="1" applyBorder="1" applyAlignment="1">
      <alignment horizontal="right" vertical="center" wrapText="1"/>
    </xf>
    <xf numFmtId="0" fontId="7" fillId="2" borderId="10" xfId="0" applyFont="1" applyFill="1" applyBorder="1" applyAlignment="1">
      <alignment horizontal="center" vertical="center" wrapText="1" readingOrder="1"/>
    </xf>
    <xf numFmtId="178" fontId="7" fillId="2" borderId="5" xfId="0" applyNumberFormat="1" applyFont="1" applyFill="1" applyBorder="1" applyAlignment="1">
      <alignment horizontal="right" vertical="center"/>
    </xf>
    <xf numFmtId="0" fontId="7" fillId="2" borderId="0" xfId="0" applyFont="1" applyFill="1" applyBorder="1" applyAlignment="1">
      <alignment horizontal="center" wrapText="1" readingOrder="1"/>
    </xf>
    <xf numFmtId="0" fontId="7" fillId="2" borderId="0" xfId="0" applyFont="1" applyFill="1" applyAlignment="1"/>
    <xf numFmtId="3" fontId="7" fillId="0" borderId="0" xfId="0" applyNumberFormat="1" applyFont="1" applyBorder="1" applyAlignment="1">
      <alignment horizontal="right"/>
    </xf>
    <xf numFmtId="0" fontId="7" fillId="0" borderId="0" xfId="0" applyFont="1" applyBorder="1" applyAlignment="1">
      <alignment horizontal="right" wrapText="1"/>
    </xf>
    <xf numFmtId="0" fontId="2" fillId="2" borderId="0" xfId="0" applyFont="1" applyFill="1" applyBorder="1" applyAlignment="1">
      <alignment vertical="center"/>
    </xf>
    <xf numFmtId="0" fontId="1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right" vertical="center" wrapText="1"/>
    </xf>
    <xf numFmtId="0" fontId="17" fillId="2" borderId="0" xfId="0" applyFont="1" applyFill="1" applyBorder="1" applyAlignment="1">
      <alignment vertical="top"/>
    </xf>
    <xf numFmtId="0" fontId="17" fillId="2" borderId="0" xfId="0" applyFont="1" applyFill="1" applyAlignment="1"/>
    <xf numFmtId="0" fontId="17" fillId="2" borderId="0" xfId="0" applyFont="1" applyFill="1" applyAlignment="1">
      <alignment wrapText="1"/>
    </xf>
    <xf numFmtId="0" fontId="17" fillId="0" borderId="0" xfId="0" applyFont="1" applyAlignment="1"/>
    <xf numFmtId="0" fontId="7" fillId="0" borderId="0" xfId="0" applyFont="1" applyAlignment="1">
      <alignment wrapText="1"/>
    </xf>
    <xf numFmtId="0" fontId="2" fillId="0" borderId="0" xfId="0" applyFont="1" applyAlignment="1"/>
    <xf numFmtId="0" fontId="7" fillId="2" borderId="0" xfId="0" applyFont="1" applyFill="1" applyBorder="1" applyAlignment="1">
      <alignment vertical="center" wrapText="1"/>
    </xf>
    <xf numFmtId="0" fontId="7" fillId="0" borderId="0" xfId="0" applyFont="1" applyBorder="1" applyAlignment="1">
      <alignment horizontal="left" vertical="center"/>
    </xf>
    <xf numFmtId="3" fontId="2" fillId="0" borderId="0" xfId="0" applyNumberFormat="1" applyFont="1" applyBorder="1" applyAlignment="1">
      <alignment horizontal="right" vertical="center" wrapText="1"/>
    </xf>
    <xf numFmtId="0" fontId="19" fillId="0" borderId="5" xfId="4" applyFont="1" applyBorder="1" applyAlignment="1">
      <alignment horizontal="center" vertical="center" wrapText="1"/>
    </xf>
    <xf numFmtId="0" fontId="19" fillId="0" borderId="11" xfId="4" applyFont="1" applyBorder="1" applyAlignment="1">
      <alignment horizontal="center" vertical="center" wrapText="1"/>
    </xf>
    <xf numFmtId="0" fontId="19" fillId="0" borderId="10" xfId="4" applyFont="1" applyBorder="1" applyAlignment="1">
      <alignment horizontal="center" vertical="center" wrapText="1"/>
    </xf>
    <xf numFmtId="178" fontId="19" fillId="0" borderId="10" xfId="4" applyNumberFormat="1" applyFont="1" applyBorder="1" applyAlignment="1">
      <alignment horizontal="right" vertical="center" wrapText="1"/>
    </xf>
    <xf numFmtId="0" fontId="19" fillId="0" borderId="10" xfId="4" applyFont="1" applyFill="1" applyBorder="1" applyAlignment="1">
      <alignment horizontal="center" vertical="center" wrapText="1"/>
    </xf>
    <xf numFmtId="178" fontId="19" fillId="0" borderId="10" xfId="4" applyNumberFormat="1" applyFont="1" applyFill="1" applyBorder="1" applyAlignment="1">
      <alignment horizontal="right" vertical="center" wrapText="1"/>
    </xf>
    <xf numFmtId="0" fontId="17" fillId="0" borderId="0" xfId="4" applyFont="1" applyFill="1" applyBorder="1" applyAlignment="1">
      <alignment horizontal="left" vertical="center"/>
    </xf>
    <xf numFmtId="3" fontId="17" fillId="0" borderId="0" xfId="4" applyNumberFormat="1" applyFont="1" applyFill="1" applyBorder="1" applyAlignment="1">
      <alignment horizontal="left" vertical="center"/>
    </xf>
    <xf numFmtId="3" fontId="17" fillId="0" borderId="0" xfId="4" applyNumberFormat="1" applyFont="1" applyFill="1" applyBorder="1" applyAlignment="1">
      <alignment horizontal="right" vertical="center"/>
    </xf>
    <xf numFmtId="0" fontId="23" fillId="0" borderId="0" xfId="4" applyFont="1" applyBorder="1" applyAlignment="1">
      <alignment vertical="center"/>
    </xf>
    <xf numFmtId="176" fontId="17" fillId="0" borderId="15" xfId="4" applyNumberFormat="1" applyFont="1" applyBorder="1" applyAlignment="1">
      <alignment horizontal="right" vertical="center" wrapText="1"/>
    </xf>
    <xf numFmtId="0" fontId="15" fillId="0" borderId="0" xfId="4" applyFont="1">
      <alignment vertical="center"/>
    </xf>
    <xf numFmtId="0" fontId="15" fillId="0" borderId="0" xfId="4" applyFont="1" applyBorder="1" applyAlignment="1">
      <alignment horizontal="left" vertical="center"/>
    </xf>
    <xf numFmtId="0" fontId="15" fillId="0" borderId="0" xfId="4" applyFont="1" applyBorder="1" applyAlignment="1">
      <alignment vertical="center"/>
    </xf>
    <xf numFmtId="0" fontId="24" fillId="0" borderId="0" xfId="4" applyFont="1">
      <alignment vertical="center"/>
    </xf>
    <xf numFmtId="0" fontId="17" fillId="0" borderId="10" xfId="4" applyFont="1" applyBorder="1" applyAlignment="1">
      <alignment horizontal="center" vertical="center"/>
    </xf>
    <xf numFmtId="0" fontId="17" fillId="0" borderId="14" xfId="4" applyFont="1" applyBorder="1" applyAlignment="1">
      <alignment horizontal="justify" vertical="center" wrapText="1"/>
    </xf>
    <xf numFmtId="0" fontId="17" fillId="0" borderId="10" xfId="4" applyFont="1" applyBorder="1" applyAlignment="1">
      <alignment horizontal="justify" vertical="center" wrapText="1"/>
    </xf>
    <xf numFmtId="0" fontId="17" fillId="0" borderId="15" xfId="4" applyFont="1" applyBorder="1" applyAlignment="1">
      <alignment horizontal="justify" vertical="center" wrapText="1"/>
    </xf>
    <xf numFmtId="0" fontId="17" fillId="0" borderId="10" xfId="4" applyFont="1" applyBorder="1" applyAlignment="1">
      <alignment horizontal="center" vertical="center" wrapText="1"/>
    </xf>
    <xf numFmtId="0" fontId="17" fillId="0" borderId="16" xfId="4" applyFont="1" applyBorder="1" applyAlignment="1">
      <alignment horizontal="center" vertical="center" wrapText="1"/>
    </xf>
    <xf numFmtId="3" fontId="17" fillId="0" borderId="17" xfId="4" applyNumberFormat="1" applyFont="1" applyBorder="1" applyAlignment="1">
      <alignment horizontal="center" vertical="center" wrapText="1"/>
    </xf>
    <xf numFmtId="3" fontId="17" fillId="0" borderId="18" xfId="4" applyNumberFormat="1" applyFont="1" applyBorder="1" applyAlignment="1">
      <alignment horizontal="center" vertical="center" wrapText="1"/>
    </xf>
    <xf numFmtId="3" fontId="17" fillId="0" borderId="19" xfId="4" applyNumberFormat="1" applyFont="1" applyBorder="1" applyAlignment="1">
      <alignment horizontal="center" vertical="center" wrapText="1"/>
    </xf>
    <xf numFmtId="3" fontId="17" fillId="0" borderId="10" xfId="4" applyNumberFormat="1" applyFont="1" applyBorder="1" applyAlignment="1">
      <alignment horizontal="center" vertical="center" wrapText="1"/>
    </xf>
    <xf numFmtId="179" fontId="17" fillId="0" borderId="10" xfId="4" applyNumberFormat="1" applyFont="1" applyBorder="1" applyAlignment="1">
      <alignment horizontal="center" vertical="center" wrapText="1"/>
    </xf>
    <xf numFmtId="0" fontId="17" fillId="0" borderId="20" xfId="4" applyFont="1" applyBorder="1" applyAlignment="1">
      <alignment horizontal="left" vertical="center" wrapText="1"/>
    </xf>
    <xf numFmtId="0" fontId="17" fillId="0" borderId="16" xfId="4" applyFont="1" applyBorder="1" applyAlignment="1">
      <alignment horizontal="left" vertical="center" wrapText="1"/>
    </xf>
    <xf numFmtId="0" fontId="17" fillId="0" borderId="14" xfId="4" applyFont="1" applyBorder="1" applyAlignment="1">
      <alignment horizontal="left" vertical="center"/>
    </xf>
    <xf numFmtId="0" fontId="17" fillId="0" borderId="10" xfId="4" applyFont="1" applyBorder="1" applyAlignment="1">
      <alignment horizontal="left" vertical="center"/>
    </xf>
    <xf numFmtId="0" fontId="17" fillId="0" borderId="10" xfId="4" applyFont="1" applyBorder="1" applyAlignment="1">
      <alignment horizontal="left" vertical="center" wrapText="1"/>
    </xf>
    <xf numFmtId="0" fontId="19" fillId="0" borderId="20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10" xfId="3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textRotation="255"/>
    </xf>
    <xf numFmtId="0" fontId="19" fillId="0" borderId="21" xfId="0" applyFont="1" applyBorder="1" applyAlignment="1">
      <alignment horizontal="center" vertical="center" textRotation="255"/>
    </xf>
    <xf numFmtId="0" fontId="19" fillId="0" borderId="15" xfId="0" applyFont="1" applyBorder="1" applyAlignment="1">
      <alignment horizontal="center" vertical="center" textRotation="255"/>
    </xf>
    <xf numFmtId="0" fontId="2" fillId="0" borderId="0" xfId="3" applyFont="1" applyBorder="1" applyAlignment="1">
      <alignment horizontal="center" vertical="center"/>
    </xf>
    <xf numFmtId="0" fontId="1" fillId="0" borderId="10" xfId="3" applyFont="1" applyBorder="1" applyAlignment="1">
      <alignment horizontal="center" vertical="center"/>
    </xf>
    <xf numFmtId="0" fontId="17" fillId="0" borderId="14" xfId="4" applyFont="1" applyBorder="1" applyAlignment="1">
      <alignment horizontal="center" vertical="center" wrapText="1"/>
    </xf>
    <xf numFmtId="0" fontId="23" fillId="0" borderId="15" xfId="4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0" fillId="0" borderId="18" xfId="0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38" fontId="11" fillId="0" borderId="38" xfId="6" applyFont="1" applyFill="1" applyBorder="1" applyAlignment="1">
      <alignment horizontal="center" vertical="center" wrapText="1"/>
    </xf>
    <xf numFmtId="38" fontId="11" fillId="0" borderId="39" xfId="6" applyFont="1" applyFill="1" applyBorder="1" applyAlignment="1">
      <alignment horizontal="center" vertical="center" wrapText="1"/>
    </xf>
    <xf numFmtId="38" fontId="11" fillId="0" borderId="40" xfId="6" applyFont="1" applyFill="1" applyBorder="1" applyAlignment="1">
      <alignment horizontal="center" vertical="center" wrapText="1"/>
    </xf>
    <xf numFmtId="38" fontId="11" fillId="0" borderId="10" xfId="6" applyFont="1" applyFill="1" applyBorder="1" applyAlignment="1">
      <alignment horizontal="center" vertical="center" wrapText="1"/>
    </xf>
    <xf numFmtId="38" fontId="11" fillId="0" borderId="14" xfId="6" applyFont="1" applyFill="1" applyBorder="1" applyAlignment="1">
      <alignment horizontal="center" vertical="center" wrapText="1"/>
    </xf>
    <xf numFmtId="38" fontId="11" fillId="0" borderId="25" xfId="6" applyFont="1" applyFill="1" applyBorder="1" applyAlignment="1">
      <alignment horizontal="center" vertical="center" wrapText="1"/>
    </xf>
    <xf numFmtId="38" fontId="11" fillId="0" borderId="14" xfId="6" applyFont="1" applyBorder="1" applyAlignment="1">
      <alignment horizontal="center" vertical="center" wrapText="1"/>
    </xf>
    <xf numFmtId="38" fontId="11" fillId="0" borderId="15" xfId="6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38" fontId="11" fillId="0" borderId="10" xfId="6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3" fontId="2" fillId="0" borderId="10" xfId="0" applyNumberFormat="1" applyFont="1" applyFill="1" applyBorder="1" applyAlignment="1">
      <alignment horizontal="left" vertical="center"/>
    </xf>
    <xf numFmtId="3" fontId="2" fillId="0" borderId="14" xfId="0" applyNumberFormat="1" applyFont="1" applyFill="1" applyBorder="1" applyAlignment="1">
      <alignment horizontal="left" vertical="center"/>
    </xf>
    <xf numFmtId="3" fontId="2" fillId="0" borderId="21" xfId="0" applyNumberFormat="1" applyFont="1" applyFill="1" applyBorder="1" applyAlignment="1">
      <alignment vertical="center"/>
    </xf>
    <xf numFmtId="3" fontId="2" fillId="0" borderId="15" xfId="0" applyNumberFormat="1" applyFont="1" applyFill="1" applyBorder="1" applyAlignment="1">
      <alignment vertical="center"/>
    </xf>
    <xf numFmtId="3" fontId="2" fillId="0" borderId="14" xfId="0" applyNumberFormat="1" applyFont="1" applyFill="1" applyBorder="1" applyAlignment="1">
      <alignment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right" vertical="center"/>
    </xf>
    <xf numFmtId="0" fontId="2" fillId="0" borderId="15" xfId="0" applyFont="1" applyFill="1" applyBorder="1" applyAlignment="1">
      <alignment horizontal="right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right" vertical="center"/>
    </xf>
    <xf numFmtId="0" fontId="12" fillId="0" borderId="17" xfId="0" applyFont="1" applyFill="1" applyBorder="1" applyAlignment="1">
      <alignment horizontal="center" vertical="center"/>
    </xf>
    <xf numFmtId="0" fontId="12" fillId="0" borderId="23" xfId="0" applyFont="1" applyFill="1" applyBorder="1" applyAlignment="1">
      <alignment horizontal="center" vertical="center"/>
    </xf>
    <xf numFmtId="0" fontId="12" fillId="0" borderId="27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0" fillId="0" borderId="18" xfId="0" applyFill="1" applyBorder="1" applyAlignment="1">
      <alignment horizontal="left" vertical="center" wrapText="1"/>
    </xf>
    <xf numFmtId="0" fontId="0" fillId="0" borderId="19" xfId="0" applyFill="1" applyBorder="1" applyAlignment="1">
      <alignment horizontal="left" vertical="center" wrapText="1"/>
    </xf>
    <xf numFmtId="0" fontId="2" fillId="0" borderId="23" xfId="0" applyFont="1" applyFill="1" applyBorder="1" applyAlignment="1">
      <alignment horizontal="left" vertical="center" wrapText="1"/>
    </xf>
    <xf numFmtId="0" fontId="2" fillId="0" borderId="28" xfId="0" applyFont="1" applyFill="1" applyBorder="1" applyAlignment="1">
      <alignment horizontal="left" vertical="center" wrapText="1"/>
    </xf>
    <xf numFmtId="0" fontId="0" fillId="0" borderId="28" xfId="0" applyFill="1" applyBorder="1" applyAlignment="1">
      <alignment horizontal="left" vertical="center" wrapText="1"/>
    </xf>
    <xf numFmtId="0" fontId="0" fillId="0" borderId="41" xfId="0" applyFill="1" applyBorder="1" applyAlignment="1">
      <alignment horizontal="left" vertical="center" wrapText="1"/>
    </xf>
    <xf numFmtId="3" fontId="2" fillId="0" borderId="15" xfId="0" applyNumberFormat="1" applyFont="1" applyFill="1" applyBorder="1" applyAlignment="1">
      <alignment horizontal="right" vertical="center"/>
    </xf>
    <xf numFmtId="0" fontId="0" fillId="0" borderId="10" xfId="0" applyFill="1" applyBorder="1" applyAlignment="1">
      <alignment horizontal="right" vertical="center"/>
    </xf>
    <xf numFmtId="3" fontId="2" fillId="0" borderId="14" xfId="0" applyNumberFormat="1" applyFont="1" applyFill="1" applyBorder="1" applyAlignment="1">
      <alignment horizontal="right" vertical="center"/>
    </xf>
    <xf numFmtId="0" fontId="2" fillId="0" borderId="17" xfId="0" applyFont="1" applyFill="1" applyBorder="1" applyAlignment="1">
      <alignment vertical="center" wrapText="1"/>
    </xf>
    <xf numFmtId="0" fontId="2" fillId="0" borderId="18" xfId="0" applyFont="1" applyFill="1" applyBorder="1" applyAlignment="1">
      <alignment vertical="center" wrapText="1"/>
    </xf>
    <xf numFmtId="0" fontId="0" fillId="0" borderId="19" xfId="0" applyFill="1" applyBorder="1" applyAlignment="1">
      <alignment vertical="center" wrapText="1"/>
    </xf>
    <xf numFmtId="0" fontId="2" fillId="0" borderId="23" xfId="0" applyFont="1" applyFill="1" applyBorder="1" applyAlignment="1">
      <alignment vertical="center" wrapText="1"/>
    </xf>
    <xf numFmtId="0" fontId="2" fillId="0" borderId="28" xfId="0" applyFont="1" applyFill="1" applyBorder="1" applyAlignment="1">
      <alignment vertical="center" wrapText="1"/>
    </xf>
    <xf numFmtId="0" fontId="0" fillId="0" borderId="28" xfId="0" applyFill="1" applyBorder="1" applyAlignment="1">
      <alignment vertical="center" wrapText="1"/>
    </xf>
    <xf numFmtId="0" fontId="0" fillId="0" borderId="29" xfId="0" applyFill="1" applyBorder="1" applyAlignment="1">
      <alignment vertical="center" wrapText="1"/>
    </xf>
    <xf numFmtId="3" fontId="2" fillId="0" borderId="25" xfId="0" applyNumberFormat="1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right" shrinkToFi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17" fillId="0" borderId="0" xfId="4" applyFont="1" applyBorder="1" applyAlignment="1">
      <alignment horizontal="center" vertical="center"/>
    </xf>
    <xf numFmtId="0" fontId="23" fillId="0" borderId="0" xfId="4" applyFont="1" applyBorder="1" applyAlignment="1">
      <alignment horizontal="left" vertical="center"/>
    </xf>
    <xf numFmtId="0" fontId="17" fillId="0" borderId="0" xfId="4" applyFont="1" applyBorder="1" applyAlignment="1">
      <alignment horizontal="left" vertical="center"/>
    </xf>
    <xf numFmtId="0" fontId="19" fillId="0" borderId="33" xfId="4" applyFont="1" applyBorder="1" applyAlignment="1">
      <alignment horizontal="center" vertical="center" wrapText="1"/>
    </xf>
    <xf numFmtId="0" fontId="19" fillId="0" borderId="34" xfId="4" applyFont="1" applyBorder="1" applyAlignment="1">
      <alignment horizontal="center" vertical="center" wrapText="1"/>
    </xf>
    <xf numFmtId="0" fontId="19" fillId="0" borderId="4" xfId="4" applyFont="1" applyBorder="1" applyAlignment="1">
      <alignment horizontal="center" vertical="center" wrapText="1"/>
    </xf>
    <xf numFmtId="0" fontId="19" fillId="0" borderId="5" xfId="4" applyFont="1" applyBorder="1" applyAlignment="1">
      <alignment horizontal="center" vertical="center" wrapText="1"/>
    </xf>
    <xf numFmtId="0" fontId="19" fillId="0" borderId="7" xfId="4" applyFont="1" applyBorder="1" applyAlignment="1">
      <alignment horizontal="center" vertical="center" wrapText="1"/>
    </xf>
    <xf numFmtId="0" fontId="19" fillId="0" borderId="35" xfId="4" applyFont="1" applyBorder="1" applyAlignment="1">
      <alignment horizontal="center" vertical="center" wrapText="1"/>
    </xf>
    <xf numFmtId="0" fontId="19" fillId="0" borderId="36" xfId="4" applyFont="1" applyBorder="1" applyAlignment="1">
      <alignment horizontal="center" vertical="center" wrapText="1"/>
    </xf>
    <xf numFmtId="0" fontId="19" fillId="0" borderId="37" xfId="4" applyFont="1" applyBorder="1" applyAlignment="1">
      <alignment horizontal="center" vertical="center" wrapText="1"/>
    </xf>
    <xf numFmtId="38" fontId="11" fillId="0" borderId="42" xfId="6" applyFont="1" applyFill="1" applyBorder="1" applyAlignment="1">
      <alignment vertical="center" wrapText="1"/>
    </xf>
    <xf numFmtId="38" fontId="11" fillId="0" borderId="24" xfId="6" applyFont="1" applyFill="1" applyBorder="1" applyAlignment="1">
      <alignment vertical="center" wrapText="1"/>
    </xf>
  </cellXfs>
  <cellStyles count="7">
    <cellStyle name="桁区切り" xfId="6" builtinId="6"/>
    <cellStyle name="桁区切り 2" xfId="1" xr:uid="{00000000-0005-0000-0000-000000000000}"/>
    <cellStyle name="桁区切り 3" xfId="2" xr:uid="{00000000-0005-0000-0000-000001000000}"/>
    <cellStyle name="桁区切り 4" xfId="5" xr:uid="{899FCE4D-6F39-4E35-BEB0-A437C49430B1}"/>
    <cellStyle name="標準" xfId="0" builtinId="0"/>
    <cellStyle name="標準 2" xfId="3" xr:uid="{00000000-0005-0000-0000-000003000000}"/>
    <cellStyle name="標準 3" xfId="4" xr:uid="{F44426B7-B111-4EF5-8A4B-B808C600FF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22</xdr:col>
      <xdr:colOff>0</xdr:colOff>
      <xdr:row>3</xdr:row>
      <xdr:rowOff>0</xdr:rowOff>
    </xdr:from>
    <xdr:ext cx="200025" cy="85090"/>
    <xdr:sp macro="" textlink="">
      <xdr:nvSpPr>
        <xdr:cNvPr id="2" name="AutoShape 18" descr="P41_img_0">
          <a:extLst>
            <a:ext uri="{FF2B5EF4-FFF2-40B4-BE49-F238E27FC236}">
              <a16:creationId xmlns:a16="http://schemas.microsoft.com/office/drawing/2014/main" id="{F181AFE7-0219-40A7-8AC6-3A3C8A2929EE}"/>
            </a:ext>
          </a:extLst>
        </xdr:cNvPr>
        <xdr:cNvSpPr>
          <a:spLocks noChangeAspect="1" noChangeArrowheads="1"/>
        </xdr:cNvSpPr>
      </xdr:nvSpPr>
      <xdr:spPr>
        <a:xfrm>
          <a:off x="7861300" y="622300"/>
          <a:ext cx="200025" cy="8509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22</xdr:col>
      <xdr:colOff>209550</xdr:colOff>
      <xdr:row>3</xdr:row>
      <xdr:rowOff>0</xdr:rowOff>
    </xdr:from>
    <xdr:ext cx="199390" cy="85090"/>
    <xdr:sp macro="" textlink="">
      <xdr:nvSpPr>
        <xdr:cNvPr id="3" name="AutoShape 19" descr="P41_img_1">
          <a:extLst>
            <a:ext uri="{FF2B5EF4-FFF2-40B4-BE49-F238E27FC236}">
              <a16:creationId xmlns:a16="http://schemas.microsoft.com/office/drawing/2014/main" id="{2A445BAD-E7FC-4B7B-BEDD-6DFF702E3C73}"/>
            </a:ext>
          </a:extLst>
        </xdr:cNvPr>
        <xdr:cNvSpPr>
          <a:spLocks noChangeAspect="1" noChangeArrowheads="1"/>
        </xdr:cNvSpPr>
      </xdr:nvSpPr>
      <xdr:spPr>
        <a:xfrm>
          <a:off x="8070850" y="622300"/>
          <a:ext cx="199390" cy="8509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16</xdr:col>
      <xdr:colOff>304165</xdr:colOff>
      <xdr:row>3</xdr:row>
      <xdr:rowOff>0</xdr:rowOff>
    </xdr:from>
    <xdr:ext cx="0" cy="85090"/>
    <xdr:sp macro="" textlink="">
      <xdr:nvSpPr>
        <xdr:cNvPr id="4" name="AutoShape 20" descr="P41_img_2">
          <a:extLst>
            <a:ext uri="{FF2B5EF4-FFF2-40B4-BE49-F238E27FC236}">
              <a16:creationId xmlns:a16="http://schemas.microsoft.com/office/drawing/2014/main" id="{A984B65C-74E7-4F40-BEE1-26B04B725D15}"/>
            </a:ext>
          </a:extLst>
        </xdr:cNvPr>
        <xdr:cNvSpPr>
          <a:spLocks noChangeAspect="1" noChangeArrowheads="1"/>
        </xdr:cNvSpPr>
      </xdr:nvSpPr>
      <xdr:spPr>
        <a:xfrm>
          <a:off x="5866765" y="622300"/>
          <a:ext cx="0" cy="8509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20</xdr:col>
      <xdr:colOff>0</xdr:colOff>
      <xdr:row>7</xdr:row>
      <xdr:rowOff>0</xdr:rowOff>
    </xdr:from>
    <xdr:ext cx="200025" cy="86360"/>
    <xdr:sp macro="" textlink="">
      <xdr:nvSpPr>
        <xdr:cNvPr id="5" name="AutoShape 21" descr="P41_img_3">
          <a:extLst>
            <a:ext uri="{FF2B5EF4-FFF2-40B4-BE49-F238E27FC236}">
              <a16:creationId xmlns:a16="http://schemas.microsoft.com/office/drawing/2014/main" id="{8FCB78C4-D90C-4FBE-931E-36B1A5A36318}"/>
            </a:ext>
          </a:extLst>
        </xdr:cNvPr>
        <xdr:cNvSpPr>
          <a:spLocks noChangeAspect="1" noChangeArrowheads="1"/>
        </xdr:cNvSpPr>
      </xdr:nvSpPr>
      <xdr:spPr>
        <a:xfrm>
          <a:off x="7016750" y="2717800"/>
          <a:ext cx="200025" cy="8636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20</xdr:col>
      <xdr:colOff>0</xdr:colOff>
      <xdr:row>7</xdr:row>
      <xdr:rowOff>0</xdr:rowOff>
    </xdr:from>
    <xdr:ext cx="190500" cy="86360"/>
    <xdr:sp macro="" textlink="">
      <xdr:nvSpPr>
        <xdr:cNvPr id="6" name="AutoShape 22" descr="P41_img_4">
          <a:extLst>
            <a:ext uri="{FF2B5EF4-FFF2-40B4-BE49-F238E27FC236}">
              <a16:creationId xmlns:a16="http://schemas.microsoft.com/office/drawing/2014/main" id="{AA785015-7522-4939-BA54-FF965145B560}"/>
            </a:ext>
          </a:extLst>
        </xdr:cNvPr>
        <xdr:cNvSpPr>
          <a:spLocks noChangeAspect="1" noChangeArrowheads="1"/>
        </xdr:cNvSpPr>
      </xdr:nvSpPr>
      <xdr:spPr>
        <a:xfrm>
          <a:off x="7016750" y="2717800"/>
          <a:ext cx="190500" cy="8636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22</xdr:col>
      <xdr:colOff>0</xdr:colOff>
      <xdr:row>3</xdr:row>
      <xdr:rowOff>0</xdr:rowOff>
    </xdr:from>
    <xdr:ext cx="200025" cy="85090"/>
    <xdr:sp macro="" textlink="">
      <xdr:nvSpPr>
        <xdr:cNvPr id="7" name="AutoShape 23" descr="P41_img_0">
          <a:extLst>
            <a:ext uri="{FF2B5EF4-FFF2-40B4-BE49-F238E27FC236}">
              <a16:creationId xmlns:a16="http://schemas.microsoft.com/office/drawing/2014/main" id="{8C9FAEBD-CB77-4B4F-9545-A32A31E89EF2}"/>
            </a:ext>
          </a:extLst>
        </xdr:cNvPr>
        <xdr:cNvSpPr>
          <a:spLocks noChangeAspect="1" noChangeArrowheads="1"/>
        </xdr:cNvSpPr>
      </xdr:nvSpPr>
      <xdr:spPr>
        <a:xfrm>
          <a:off x="7861300" y="622300"/>
          <a:ext cx="200025" cy="8509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22</xdr:col>
      <xdr:colOff>209550</xdr:colOff>
      <xdr:row>3</xdr:row>
      <xdr:rowOff>0</xdr:rowOff>
    </xdr:from>
    <xdr:ext cx="199390" cy="85090"/>
    <xdr:sp macro="" textlink="">
      <xdr:nvSpPr>
        <xdr:cNvPr id="8" name="AutoShape 24" descr="P41_img_1">
          <a:extLst>
            <a:ext uri="{FF2B5EF4-FFF2-40B4-BE49-F238E27FC236}">
              <a16:creationId xmlns:a16="http://schemas.microsoft.com/office/drawing/2014/main" id="{CBD563C0-744E-4BFD-8479-9F2CD7621914}"/>
            </a:ext>
          </a:extLst>
        </xdr:cNvPr>
        <xdr:cNvSpPr>
          <a:spLocks noChangeAspect="1" noChangeArrowheads="1"/>
        </xdr:cNvSpPr>
      </xdr:nvSpPr>
      <xdr:spPr>
        <a:xfrm>
          <a:off x="8070850" y="622300"/>
          <a:ext cx="199390" cy="8509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16</xdr:col>
      <xdr:colOff>304165</xdr:colOff>
      <xdr:row>3</xdr:row>
      <xdr:rowOff>0</xdr:rowOff>
    </xdr:from>
    <xdr:ext cx="0" cy="85090"/>
    <xdr:sp macro="" textlink="">
      <xdr:nvSpPr>
        <xdr:cNvPr id="9" name="AutoShape 25" descr="P41_img_2">
          <a:extLst>
            <a:ext uri="{FF2B5EF4-FFF2-40B4-BE49-F238E27FC236}">
              <a16:creationId xmlns:a16="http://schemas.microsoft.com/office/drawing/2014/main" id="{640EA347-B5FC-4E2D-9A7C-908DC9599773}"/>
            </a:ext>
          </a:extLst>
        </xdr:cNvPr>
        <xdr:cNvSpPr>
          <a:spLocks noChangeAspect="1" noChangeArrowheads="1"/>
        </xdr:cNvSpPr>
      </xdr:nvSpPr>
      <xdr:spPr>
        <a:xfrm>
          <a:off x="5866765" y="622300"/>
          <a:ext cx="0" cy="8509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20</xdr:col>
      <xdr:colOff>0</xdr:colOff>
      <xdr:row>7</xdr:row>
      <xdr:rowOff>0</xdr:rowOff>
    </xdr:from>
    <xdr:ext cx="200025" cy="86360"/>
    <xdr:sp macro="" textlink="">
      <xdr:nvSpPr>
        <xdr:cNvPr id="10" name="AutoShape 26" descr="P41_img_3">
          <a:extLst>
            <a:ext uri="{FF2B5EF4-FFF2-40B4-BE49-F238E27FC236}">
              <a16:creationId xmlns:a16="http://schemas.microsoft.com/office/drawing/2014/main" id="{1AE640F1-F22F-40F2-8157-128E7E0EB61C}"/>
            </a:ext>
          </a:extLst>
        </xdr:cNvPr>
        <xdr:cNvSpPr>
          <a:spLocks noChangeAspect="1" noChangeArrowheads="1"/>
        </xdr:cNvSpPr>
      </xdr:nvSpPr>
      <xdr:spPr>
        <a:xfrm>
          <a:off x="7016750" y="2717800"/>
          <a:ext cx="200025" cy="8636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20</xdr:col>
      <xdr:colOff>0</xdr:colOff>
      <xdr:row>7</xdr:row>
      <xdr:rowOff>0</xdr:rowOff>
    </xdr:from>
    <xdr:ext cx="190500" cy="86360"/>
    <xdr:sp macro="" textlink="">
      <xdr:nvSpPr>
        <xdr:cNvPr id="11" name="AutoShape 27" descr="P41_img_4">
          <a:extLst>
            <a:ext uri="{FF2B5EF4-FFF2-40B4-BE49-F238E27FC236}">
              <a16:creationId xmlns:a16="http://schemas.microsoft.com/office/drawing/2014/main" id="{72051E4B-2E9F-4020-BD36-434CFF034892}"/>
            </a:ext>
          </a:extLst>
        </xdr:cNvPr>
        <xdr:cNvSpPr>
          <a:spLocks noChangeAspect="1" noChangeArrowheads="1"/>
        </xdr:cNvSpPr>
      </xdr:nvSpPr>
      <xdr:spPr>
        <a:xfrm>
          <a:off x="7016750" y="2717800"/>
          <a:ext cx="190500" cy="8636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22</xdr:col>
      <xdr:colOff>0</xdr:colOff>
      <xdr:row>3</xdr:row>
      <xdr:rowOff>0</xdr:rowOff>
    </xdr:from>
    <xdr:ext cx="200025" cy="85090"/>
    <xdr:sp macro="" textlink="">
      <xdr:nvSpPr>
        <xdr:cNvPr id="12" name="AutoShape 28" descr="P41_img_0">
          <a:extLst>
            <a:ext uri="{FF2B5EF4-FFF2-40B4-BE49-F238E27FC236}">
              <a16:creationId xmlns:a16="http://schemas.microsoft.com/office/drawing/2014/main" id="{3841CBB7-1338-4AA1-8A20-46251EA8CE75}"/>
            </a:ext>
          </a:extLst>
        </xdr:cNvPr>
        <xdr:cNvSpPr>
          <a:spLocks noChangeAspect="1" noChangeArrowheads="1"/>
        </xdr:cNvSpPr>
      </xdr:nvSpPr>
      <xdr:spPr>
        <a:xfrm>
          <a:off x="7861300" y="622300"/>
          <a:ext cx="200025" cy="8509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22</xdr:col>
      <xdr:colOff>209550</xdr:colOff>
      <xdr:row>3</xdr:row>
      <xdr:rowOff>0</xdr:rowOff>
    </xdr:from>
    <xdr:ext cx="199390" cy="85090"/>
    <xdr:sp macro="" textlink="">
      <xdr:nvSpPr>
        <xdr:cNvPr id="13" name="AutoShape 29" descr="P41_img_1">
          <a:extLst>
            <a:ext uri="{FF2B5EF4-FFF2-40B4-BE49-F238E27FC236}">
              <a16:creationId xmlns:a16="http://schemas.microsoft.com/office/drawing/2014/main" id="{45C9B942-90C0-495F-9153-E68A98AF3501}"/>
            </a:ext>
          </a:extLst>
        </xdr:cNvPr>
        <xdr:cNvSpPr>
          <a:spLocks noChangeAspect="1" noChangeArrowheads="1"/>
        </xdr:cNvSpPr>
      </xdr:nvSpPr>
      <xdr:spPr>
        <a:xfrm>
          <a:off x="8070850" y="622300"/>
          <a:ext cx="199390" cy="8509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16</xdr:col>
      <xdr:colOff>304165</xdr:colOff>
      <xdr:row>3</xdr:row>
      <xdr:rowOff>0</xdr:rowOff>
    </xdr:from>
    <xdr:ext cx="0" cy="85090"/>
    <xdr:sp macro="" textlink="">
      <xdr:nvSpPr>
        <xdr:cNvPr id="14" name="AutoShape 30" descr="P41_img_2">
          <a:extLst>
            <a:ext uri="{FF2B5EF4-FFF2-40B4-BE49-F238E27FC236}">
              <a16:creationId xmlns:a16="http://schemas.microsoft.com/office/drawing/2014/main" id="{A47F6AAB-81C3-42C3-9891-7C4235A2E8A7}"/>
            </a:ext>
          </a:extLst>
        </xdr:cNvPr>
        <xdr:cNvSpPr>
          <a:spLocks noChangeAspect="1" noChangeArrowheads="1"/>
        </xdr:cNvSpPr>
      </xdr:nvSpPr>
      <xdr:spPr>
        <a:xfrm>
          <a:off x="5866765" y="622300"/>
          <a:ext cx="0" cy="8509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20</xdr:col>
      <xdr:colOff>0</xdr:colOff>
      <xdr:row>7</xdr:row>
      <xdr:rowOff>0</xdr:rowOff>
    </xdr:from>
    <xdr:ext cx="200025" cy="86360"/>
    <xdr:sp macro="" textlink="">
      <xdr:nvSpPr>
        <xdr:cNvPr id="15" name="AutoShape 31" descr="P41_img_3">
          <a:extLst>
            <a:ext uri="{FF2B5EF4-FFF2-40B4-BE49-F238E27FC236}">
              <a16:creationId xmlns:a16="http://schemas.microsoft.com/office/drawing/2014/main" id="{24E5CE58-705C-49DD-956E-E7D9C57DF42F}"/>
            </a:ext>
          </a:extLst>
        </xdr:cNvPr>
        <xdr:cNvSpPr>
          <a:spLocks noChangeAspect="1" noChangeArrowheads="1"/>
        </xdr:cNvSpPr>
      </xdr:nvSpPr>
      <xdr:spPr>
        <a:xfrm>
          <a:off x="7016750" y="2717800"/>
          <a:ext cx="200025" cy="8636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20</xdr:col>
      <xdr:colOff>0</xdr:colOff>
      <xdr:row>7</xdr:row>
      <xdr:rowOff>0</xdr:rowOff>
    </xdr:from>
    <xdr:ext cx="190500" cy="86360"/>
    <xdr:sp macro="" textlink="">
      <xdr:nvSpPr>
        <xdr:cNvPr id="16" name="AutoShape 32" descr="P41_img_4">
          <a:extLst>
            <a:ext uri="{FF2B5EF4-FFF2-40B4-BE49-F238E27FC236}">
              <a16:creationId xmlns:a16="http://schemas.microsoft.com/office/drawing/2014/main" id="{1F4B9103-7447-4A0E-9C5B-EC9EA68F2E98}"/>
            </a:ext>
          </a:extLst>
        </xdr:cNvPr>
        <xdr:cNvSpPr>
          <a:spLocks noChangeAspect="1" noChangeArrowheads="1"/>
        </xdr:cNvSpPr>
      </xdr:nvSpPr>
      <xdr:spPr>
        <a:xfrm>
          <a:off x="7016750" y="2717800"/>
          <a:ext cx="190500" cy="8636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25</xdr:col>
      <xdr:colOff>354965</xdr:colOff>
      <xdr:row>7</xdr:row>
      <xdr:rowOff>0</xdr:rowOff>
    </xdr:from>
    <xdr:ext cx="9525" cy="86360"/>
    <xdr:sp macro="" textlink="">
      <xdr:nvSpPr>
        <xdr:cNvPr id="17" name="AutoShape 33" descr="P41_img_2">
          <a:extLst>
            <a:ext uri="{FF2B5EF4-FFF2-40B4-BE49-F238E27FC236}">
              <a16:creationId xmlns:a16="http://schemas.microsoft.com/office/drawing/2014/main" id="{D1BEACCE-8AD1-403F-A8EF-AA8F8E5F7F4F}"/>
            </a:ext>
          </a:extLst>
        </xdr:cNvPr>
        <xdr:cNvSpPr>
          <a:spLocks noChangeAspect="1" noChangeArrowheads="1"/>
        </xdr:cNvSpPr>
      </xdr:nvSpPr>
      <xdr:spPr>
        <a:xfrm>
          <a:off x="9518015" y="2717800"/>
          <a:ext cx="9525" cy="8636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25</xdr:col>
      <xdr:colOff>354965</xdr:colOff>
      <xdr:row>7</xdr:row>
      <xdr:rowOff>0</xdr:rowOff>
    </xdr:from>
    <xdr:ext cx="9525" cy="86360"/>
    <xdr:sp macro="" textlink="">
      <xdr:nvSpPr>
        <xdr:cNvPr id="18" name="AutoShape 34" descr="P41_img_2">
          <a:extLst>
            <a:ext uri="{FF2B5EF4-FFF2-40B4-BE49-F238E27FC236}">
              <a16:creationId xmlns:a16="http://schemas.microsoft.com/office/drawing/2014/main" id="{472A7A26-6777-4A3E-9CAB-BD2CEC818908}"/>
            </a:ext>
          </a:extLst>
        </xdr:cNvPr>
        <xdr:cNvSpPr>
          <a:spLocks noChangeAspect="1" noChangeArrowheads="1"/>
        </xdr:cNvSpPr>
      </xdr:nvSpPr>
      <xdr:spPr>
        <a:xfrm>
          <a:off x="9518015" y="2717800"/>
          <a:ext cx="9525" cy="8636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22</xdr:col>
      <xdr:colOff>0</xdr:colOff>
      <xdr:row>5</xdr:row>
      <xdr:rowOff>0</xdr:rowOff>
    </xdr:from>
    <xdr:ext cx="200025" cy="85725"/>
    <xdr:sp macro="" textlink="">
      <xdr:nvSpPr>
        <xdr:cNvPr id="19" name="AutoShape 18" descr="P41_img_0">
          <a:extLst>
            <a:ext uri="{FF2B5EF4-FFF2-40B4-BE49-F238E27FC236}">
              <a16:creationId xmlns:a16="http://schemas.microsoft.com/office/drawing/2014/main" id="{0C0D6449-630F-4574-A5C9-7547E3BFF55A}"/>
            </a:ext>
          </a:extLst>
        </xdr:cNvPr>
        <xdr:cNvSpPr>
          <a:spLocks noChangeAspect="1" noChangeArrowheads="1"/>
        </xdr:cNvSpPr>
      </xdr:nvSpPr>
      <xdr:spPr>
        <a:xfrm>
          <a:off x="7861300" y="1701800"/>
          <a:ext cx="200025" cy="857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22</xdr:col>
      <xdr:colOff>209550</xdr:colOff>
      <xdr:row>5</xdr:row>
      <xdr:rowOff>0</xdr:rowOff>
    </xdr:from>
    <xdr:ext cx="199390" cy="85725"/>
    <xdr:sp macro="" textlink="">
      <xdr:nvSpPr>
        <xdr:cNvPr id="20" name="AutoShape 19" descr="P41_img_1">
          <a:extLst>
            <a:ext uri="{FF2B5EF4-FFF2-40B4-BE49-F238E27FC236}">
              <a16:creationId xmlns:a16="http://schemas.microsoft.com/office/drawing/2014/main" id="{C09C2293-040A-4BC8-9197-8799F8314AA9}"/>
            </a:ext>
          </a:extLst>
        </xdr:cNvPr>
        <xdr:cNvSpPr>
          <a:spLocks noChangeAspect="1" noChangeArrowheads="1"/>
        </xdr:cNvSpPr>
      </xdr:nvSpPr>
      <xdr:spPr>
        <a:xfrm>
          <a:off x="8070850" y="1701800"/>
          <a:ext cx="199390" cy="857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16</xdr:col>
      <xdr:colOff>304165</xdr:colOff>
      <xdr:row>5</xdr:row>
      <xdr:rowOff>0</xdr:rowOff>
    </xdr:from>
    <xdr:ext cx="0" cy="85725"/>
    <xdr:sp macro="" textlink="">
      <xdr:nvSpPr>
        <xdr:cNvPr id="21" name="AutoShape 20" descr="P41_img_2">
          <a:extLst>
            <a:ext uri="{FF2B5EF4-FFF2-40B4-BE49-F238E27FC236}">
              <a16:creationId xmlns:a16="http://schemas.microsoft.com/office/drawing/2014/main" id="{5C1EEF01-9041-4CCC-98E0-A9D213E1DA43}"/>
            </a:ext>
          </a:extLst>
        </xdr:cNvPr>
        <xdr:cNvSpPr>
          <a:spLocks noChangeAspect="1" noChangeArrowheads="1"/>
        </xdr:cNvSpPr>
      </xdr:nvSpPr>
      <xdr:spPr>
        <a:xfrm>
          <a:off x="5866765" y="1701800"/>
          <a:ext cx="0" cy="857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22</xdr:col>
      <xdr:colOff>0</xdr:colOff>
      <xdr:row>5</xdr:row>
      <xdr:rowOff>0</xdr:rowOff>
    </xdr:from>
    <xdr:ext cx="200025" cy="85725"/>
    <xdr:sp macro="" textlink="">
      <xdr:nvSpPr>
        <xdr:cNvPr id="22" name="AutoShape 23" descr="P41_img_0">
          <a:extLst>
            <a:ext uri="{FF2B5EF4-FFF2-40B4-BE49-F238E27FC236}">
              <a16:creationId xmlns:a16="http://schemas.microsoft.com/office/drawing/2014/main" id="{733A4251-4BDB-4C69-8C38-ECBD442EB608}"/>
            </a:ext>
          </a:extLst>
        </xdr:cNvPr>
        <xdr:cNvSpPr>
          <a:spLocks noChangeAspect="1" noChangeArrowheads="1"/>
        </xdr:cNvSpPr>
      </xdr:nvSpPr>
      <xdr:spPr>
        <a:xfrm>
          <a:off x="7861300" y="1701800"/>
          <a:ext cx="200025" cy="857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22</xdr:col>
      <xdr:colOff>209550</xdr:colOff>
      <xdr:row>5</xdr:row>
      <xdr:rowOff>0</xdr:rowOff>
    </xdr:from>
    <xdr:ext cx="199390" cy="85725"/>
    <xdr:sp macro="" textlink="">
      <xdr:nvSpPr>
        <xdr:cNvPr id="23" name="AutoShape 24" descr="P41_img_1">
          <a:extLst>
            <a:ext uri="{FF2B5EF4-FFF2-40B4-BE49-F238E27FC236}">
              <a16:creationId xmlns:a16="http://schemas.microsoft.com/office/drawing/2014/main" id="{298A63C3-BD20-4473-812D-FBA758282C28}"/>
            </a:ext>
          </a:extLst>
        </xdr:cNvPr>
        <xdr:cNvSpPr>
          <a:spLocks noChangeAspect="1" noChangeArrowheads="1"/>
        </xdr:cNvSpPr>
      </xdr:nvSpPr>
      <xdr:spPr>
        <a:xfrm>
          <a:off x="8070850" y="1701800"/>
          <a:ext cx="199390" cy="857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16</xdr:col>
      <xdr:colOff>304165</xdr:colOff>
      <xdr:row>5</xdr:row>
      <xdr:rowOff>0</xdr:rowOff>
    </xdr:from>
    <xdr:ext cx="0" cy="85725"/>
    <xdr:sp macro="" textlink="">
      <xdr:nvSpPr>
        <xdr:cNvPr id="24" name="AutoShape 25" descr="P41_img_2">
          <a:extLst>
            <a:ext uri="{FF2B5EF4-FFF2-40B4-BE49-F238E27FC236}">
              <a16:creationId xmlns:a16="http://schemas.microsoft.com/office/drawing/2014/main" id="{308F0DA0-A54E-48B9-953F-8A6D8C26F764}"/>
            </a:ext>
          </a:extLst>
        </xdr:cNvPr>
        <xdr:cNvSpPr>
          <a:spLocks noChangeAspect="1" noChangeArrowheads="1"/>
        </xdr:cNvSpPr>
      </xdr:nvSpPr>
      <xdr:spPr>
        <a:xfrm>
          <a:off x="5866765" y="1701800"/>
          <a:ext cx="0" cy="857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22</xdr:col>
      <xdr:colOff>0</xdr:colOff>
      <xdr:row>5</xdr:row>
      <xdr:rowOff>0</xdr:rowOff>
    </xdr:from>
    <xdr:ext cx="200025" cy="85725"/>
    <xdr:sp macro="" textlink="">
      <xdr:nvSpPr>
        <xdr:cNvPr id="25" name="AutoShape 28" descr="P41_img_0">
          <a:extLst>
            <a:ext uri="{FF2B5EF4-FFF2-40B4-BE49-F238E27FC236}">
              <a16:creationId xmlns:a16="http://schemas.microsoft.com/office/drawing/2014/main" id="{6F18BF00-213E-413C-9A46-C44B724B1304}"/>
            </a:ext>
          </a:extLst>
        </xdr:cNvPr>
        <xdr:cNvSpPr>
          <a:spLocks noChangeAspect="1" noChangeArrowheads="1"/>
        </xdr:cNvSpPr>
      </xdr:nvSpPr>
      <xdr:spPr>
        <a:xfrm>
          <a:off x="7861300" y="1701800"/>
          <a:ext cx="200025" cy="857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22</xdr:col>
      <xdr:colOff>209550</xdr:colOff>
      <xdr:row>5</xdr:row>
      <xdr:rowOff>0</xdr:rowOff>
    </xdr:from>
    <xdr:ext cx="199390" cy="85725"/>
    <xdr:sp macro="" textlink="">
      <xdr:nvSpPr>
        <xdr:cNvPr id="26" name="AutoShape 29" descr="P41_img_1">
          <a:extLst>
            <a:ext uri="{FF2B5EF4-FFF2-40B4-BE49-F238E27FC236}">
              <a16:creationId xmlns:a16="http://schemas.microsoft.com/office/drawing/2014/main" id="{021955C1-248A-48B6-BE52-5658A071C104}"/>
            </a:ext>
          </a:extLst>
        </xdr:cNvPr>
        <xdr:cNvSpPr>
          <a:spLocks noChangeAspect="1" noChangeArrowheads="1"/>
        </xdr:cNvSpPr>
      </xdr:nvSpPr>
      <xdr:spPr>
        <a:xfrm>
          <a:off x="8070850" y="1701800"/>
          <a:ext cx="199390" cy="857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16</xdr:col>
      <xdr:colOff>304165</xdr:colOff>
      <xdr:row>5</xdr:row>
      <xdr:rowOff>0</xdr:rowOff>
    </xdr:from>
    <xdr:ext cx="0" cy="85725"/>
    <xdr:sp macro="" textlink="">
      <xdr:nvSpPr>
        <xdr:cNvPr id="27" name="AutoShape 30" descr="P41_img_2">
          <a:extLst>
            <a:ext uri="{FF2B5EF4-FFF2-40B4-BE49-F238E27FC236}">
              <a16:creationId xmlns:a16="http://schemas.microsoft.com/office/drawing/2014/main" id="{5925B728-537A-4845-9B18-84408E4C7148}"/>
            </a:ext>
          </a:extLst>
        </xdr:cNvPr>
        <xdr:cNvSpPr>
          <a:spLocks noChangeAspect="1" noChangeArrowheads="1"/>
        </xdr:cNvSpPr>
      </xdr:nvSpPr>
      <xdr:spPr>
        <a:xfrm>
          <a:off x="5866765" y="1701800"/>
          <a:ext cx="0" cy="857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22</xdr:col>
      <xdr:colOff>0</xdr:colOff>
      <xdr:row>6</xdr:row>
      <xdr:rowOff>0</xdr:rowOff>
    </xdr:from>
    <xdr:ext cx="200025" cy="85725"/>
    <xdr:sp macro="" textlink="">
      <xdr:nvSpPr>
        <xdr:cNvPr id="28" name="AutoShape 18" descr="P41_img_0">
          <a:extLst>
            <a:ext uri="{FF2B5EF4-FFF2-40B4-BE49-F238E27FC236}">
              <a16:creationId xmlns:a16="http://schemas.microsoft.com/office/drawing/2014/main" id="{8BADD221-6936-4465-83E8-8B5C504ADA85}"/>
            </a:ext>
          </a:extLst>
        </xdr:cNvPr>
        <xdr:cNvSpPr>
          <a:spLocks noChangeAspect="1" noChangeArrowheads="1"/>
        </xdr:cNvSpPr>
      </xdr:nvSpPr>
      <xdr:spPr>
        <a:xfrm>
          <a:off x="7861300" y="2209800"/>
          <a:ext cx="200025" cy="857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22</xdr:col>
      <xdr:colOff>209550</xdr:colOff>
      <xdr:row>6</xdr:row>
      <xdr:rowOff>0</xdr:rowOff>
    </xdr:from>
    <xdr:ext cx="199390" cy="85725"/>
    <xdr:sp macro="" textlink="">
      <xdr:nvSpPr>
        <xdr:cNvPr id="29" name="AutoShape 19" descr="P41_img_1">
          <a:extLst>
            <a:ext uri="{FF2B5EF4-FFF2-40B4-BE49-F238E27FC236}">
              <a16:creationId xmlns:a16="http://schemas.microsoft.com/office/drawing/2014/main" id="{9DA5F48E-1C6A-482D-834F-43173D67E41F}"/>
            </a:ext>
          </a:extLst>
        </xdr:cNvPr>
        <xdr:cNvSpPr>
          <a:spLocks noChangeAspect="1" noChangeArrowheads="1"/>
        </xdr:cNvSpPr>
      </xdr:nvSpPr>
      <xdr:spPr>
        <a:xfrm>
          <a:off x="8070850" y="2209800"/>
          <a:ext cx="199390" cy="857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16</xdr:col>
      <xdr:colOff>304165</xdr:colOff>
      <xdr:row>6</xdr:row>
      <xdr:rowOff>0</xdr:rowOff>
    </xdr:from>
    <xdr:ext cx="0" cy="85725"/>
    <xdr:sp macro="" textlink="">
      <xdr:nvSpPr>
        <xdr:cNvPr id="30" name="AutoShape 20" descr="P41_img_2">
          <a:extLst>
            <a:ext uri="{FF2B5EF4-FFF2-40B4-BE49-F238E27FC236}">
              <a16:creationId xmlns:a16="http://schemas.microsoft.com/office/drawing/2014/main" id="{2EE34B6E-2798-4AED-ADAC-358F29F76803}"/>
            </a:ext>
          </a:extLst>
        </xdr:cNvPr>
        <xdr:cNvSpPr>
          <a:spLocks noChangeAspect="1" noChangeArrowheads="1"/>
        </xdr:cNvSpPr>
      </xdr:nvSpPr>
      <xdr:spPr>
        <a:xfrm>
          <a:off x="5866765" y="2209800"/>
          <a:ext cx="0" cy="857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22</xdr:col>
      <xdr:colOff>0</xdr:colOff>
      <xdr:row>6</xdr:row>
      <xdr:rowOff>0</xdr:rowOff>
    </xdr:from>
    <xdr:ext cx="200025" cy="85725"/>
    <xdr:sp macro="" textlink="">
      <xdr:nvSpPr>
        <xdr:cNvPr id="31" name="AutoShape 23" descr="P41_img_0">
          <a:extLst>
            <a:ext uri="{FF2B5EF4-FFF2-40B4-BE49-F238E27FC236}">
              <a16:creationId xmlns:a16="http://schemas.microsoft.com/office/drawing/2014/main" id="{D6AF5F68-0F48-414A-8D4B-9CA9AD6F97D1}"/>
            </a:ext>
          </a:extLst>
        </xdr:cNvPr>
        <xdr:cNvSpPr>
          <a:spLocks noChangeAspect="1" noChangeArrowheads="1"/>
        </xdr:cNvSpPr>
      </xdr:nvSpPr>
      <xdr:spPr>
        <a:xfrm>
          <a:off x="7861300" y="2209800"/>
          <a:ext cx="200025" cy="857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22</xdr:col>
      <xdr:colOff>209550</xdr:colOff>
      <xdr:row>6</xdr:row>
      <xdr:rowOff>0</xdr:rowOff>
    </xdr:from>
    <xdr:ext cx="199390" cy="85725"/>
    <xdr:sp macro="" textlink="">
      <xdr:nvSpPr>
        <xdr:cNvPr id="32" name="AutoShape 24" descr="P41_img_1">
          <a:extLst>
            <a:ext uri="{FF2B5EF4-FFF2-40B4-BE49-F238E27FC236}">
              <a16:creationId xmlns:a16="http://schemas.microsoft.com/office/drawing/2014/main" id="{7D705951-F205-44EB-9524-B288C932616D}"/>
            </a:ext>
          </a:extLst>
        </xdr:cNvPr>
        <xdr:cNvSpPr>
          <a:spLocks noChangeAspect="1" noChangeArrowheads="1"/>
        </xdr:cNvSpPr>
      </xdr:nvSpPr>
      <xdr:spPr>
        <a:xfrm>
          <a:off x="8070850" y="2209800"/>
          <a:ext cx="199390" cy="857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16</xdr:col>
      <xdr:colOff>304165</xdr:colOff>
      <xdr:row>6</xdr:row>
      <xdr:rowOff>0</xdr:rowOff>
    </xdr:from>
    <xdr:ext cx="0" cy="85725"/>
    <xdr:sp macro="" textlink="">
      <xdr:nvSpPr>
        <xdr:cNvPr id="33" name="AutoShape 25" descr="P41_img_2">
          <a:extLst>
            <a:ext uri="{FF2B5EF4-FFF2-40B4-BE49-F238E27FC236}">
              <a16:creationId xmlns:a16="http://schemas.microsoft.com/office/drawing/2014/main" id="{9CA9155D-815A-4F1C-945C-1D16ACEEC375}"/>
            </a:ext>
          </a:extLst>
        </xdr:cNvPr>
        <xdr:cNvSpPr>
          <a:spLocks noChangeAspect="1" noChangeArrowheads="1"/>
        </xdr:cNvSpPr>
      </xdr:nvSpPr>
      <xdr:spPr>
        <a:xfrm>
          <a:off x="5866765" y="2209800"/>
          <a:ext cx="0" cy="857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22</xdr:col>
      <xdr:colOff>0</xdr:colOff>
      <xdr:row>6</xdr:row>
      <xdr:rowOff>0</xdr:rowOff>
    </xdr:from>
    <xdr:ext cx="200025" cy="85725"/>
    <xdr:sp macro="" textlink="">
      <xdr:nvSpPr>
        <xdr:cNvPr id="34" name="AutoShape 28" descr="P41_img_0">
          <a:extLst>
            <a:ext uri="{FF2B5EF4-FFF2-40B4-BE49-F238E27FC236}">
              <a16:creationId xmlns:a16="http://schemas.microsoft.com/office/drawing/2014/main" id="{36DCD94A-1DF4-40A6-BA8D-8660F663B5C2}"/>
            </a:ext>
          </a:extLst>
        </xdr:cNvPr>
        <xdr:cNvSpPr>
          <a:spLocks noChangeAspect="1" noChangeArrowheads="1"/>
        </xdr:cNvSpPr>
      </xdr:nvSpPr>
      <xdr:spPr>
        <a:xfrm>
          <a:off x="7861300" y="2209800"/>
          <a:ext cx="200025" cy="857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22</xdr:col>
      <xdr:colOff>209550</xdr:colOff>
      <xdr:row>6</xdr:row>
      <xdr:rowOff>0</xdr:rowOff>
    </xdr:from>
    <xdr:ext cx="199390" cy="85725"/>
    <xdr:sp macro="" textlink="">
      <xdr:nvSpPr>
        <xdr:cNvPr id="35" name="AutoShape 29" descr="P41_img_1">
          <a:extLst>
            <a:ext uri="{FF2B5EF4-FFF2-40B4-BE49-F238E27FC236}">
              <a16:creationId xmlns:a16="http://schemas.microsoft.com/office/drawing/2014/main" id="{737A5C56-248A-4228-A94E-8E0C7A33A143}"/>
            </a:ext>
          </a:extLst>
        </xdr:cNvPr>
        <xdr:cNvSpPr>
          <a:spLocks noChangeAspect="1" noChangeArrowheads="1"/>
        </xdr:cNvSpPr>
      </xdr:nvSpPr>
      <xdr:spPr>
        <a:xfrm>
          <a:off x="8070850" y="2209800"/>
          <a:ext cx="199390" cy="857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16</xdr:col>
      <xdr:colOff>304165</xdr:colOff>
      <xdr:row>6</xdr:row>
      <xdr:rowOff>0</xdr:rowOff>
    </xdr:from>
    <xdr:ext cx="0" cy="85725"/>
    <xdr:sp macro="" textlink="">
      <xdr:nvSpPr>
        <xdr:cNvPr id="36" name="AutoShape 30" descr="P41_img_2">
          <a:extLst>
            <a:ext uri="{FF2B5EF4-FFF2-40B4-BE49-F238E27FC236}">
              <a16:creationId xmlns:a16="http://schemas.microsoft.com/office/drawing/2014/main" id="{F96077B1-C8AC-4BC1-AB3C-183CBCE8ACA1}"/>
            </a:ext>
          </a:extLst>
        </xdr:cNvPr>
        <xdr:cNvSpPr>
          <a:spLocks noChangeAspect="1" noChangeArrowheads="1"/>
        </xdr:cNvSpPr>
      </xdr:nvSpPr>
      <xdr:spPr>
        <a:xfrm>
          <a:off x="5866765" y="2209800"/>
          <a:ext cx="0" cy="857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22</xdr:col>
      <xdr:colOff>0</xdr:colOff>
      <xdr:row>6</xdr:row>
      <xdr:rowOff>0</xdr:rowOff>
    </xdr:from>
    <xdr:ext cx="200025" cy="85725"/>
    <xdr:sp macro="" textlink="">
      <xdr:nvSpPr>
        <xdr:cNvPr id="37" name="AutoShape 18" descr="P41_img_0">
          <a:extLst>
            <a:ext uri="{FF2B5EF4-FFF2-40B4-BE49-F238E27FC236}">
              <a16:creationId xmlns:a16="http://schemas.microsoft.com/office/drawing/2014/main" id="{F9D9C97C-BD58-4210-BBAD-0F76F1CD29A8}"/>
            </a:ext>
          </a:extLst>
        </xdr:cNvPr>
        <xdr:cNvSpPr>
          <a:spLocks noChangeAspect="1" noChangeArrowheads="1"/>
        </xdr:cNvSpPr>
      </xdr:nvSpPr>
      <xdr:spPr>
        <a:xfrm>
          <a:off x="7861300" y="2209800"/>
          <a:ext cx="200025" cy="857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22</xdr:col>
      <xdr:colOff>209550</xdr:colOff>
      <xdr:row>6</xdr:row>
      <xdr:rowOff>0</xdr:rowOff>
    </xdr:from>
    <xdr:ext cx="199390" cy="85725"/>
    <xdr:sp macro="" textlink="">
      <xdr:nvSpPr>
        <xdr:cNvPr id="38" name="AutoShape 19" descr="P41_img_1">
          <a:extLst>
            <a:ext uri="{FF2B5EF4-FFF2-40B4-BE49-F238E27FC236}">
              <a16:creationId xmlns:a16="http://schemas.microsoft.com/office/drawing/2014/main" id="{919C854A-64D1-4917-9387-2B4AB5E4252D}"/>
            </a:ext>
          </a:extLst>
        </xdr:cNvPr>
        <xdr:cNvSpPr>
          <a:spLocks noChangeAspect="1" noChangeArrowheads="1"/>
        </xdr:cNvSpPr>
      </xdr:nvSpPr>
      <xdr:spPr>
        <a:xfrm>
          <a:off x="8070850" y="2209800"/>
          <a:ext cx="199390" cy="857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16</xdr:col>
      <xdr:colOff>304165</xdr:colOff>
      <xdr:row>6</xdr:row>
      <xdr:rowOff>0</xdr:rowOff>
    </xdr:from>
    <xdr:ext cx="0" cy="85725"/>
    <xdr:sp macro="" textlink="">
      <xdr:nvSpPr>
        <xdr:cNvPr id="39" name="AutoShape 20" descr="P41_img_2">
          <a:extLst>
            <a:ext uri="{FF2B5EF4-FFF2-40B4-BE49-F238E27FC236}">
              <a16:creationId xmlns:a16="http://schemas.microsoft.com/office/drawing/2014/main" id="{C221F893-657D-4BE4-86C6-1BD225F1EEBA}"/>
            </a:ext>
          </a:extLst>
        </xdr:cNvPr>
        <xdr:cNvSpPr>
          <a:spLocks noChangeAspect="1" noChangeArrowheads="1"/>
        </xdr:cNvSpPr>
      </xdr:nvSpPr>
      <xdr:spPr>
        <a:xfrm>
          <a:off x="5866765" y="2209800"/>
          <a:ext cx="0" cy="857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22</xdr:col>
      <xdr:colOff>0</xdr:colOff>
      <xdr:row>6</xdr:row>
      <xdr:rowOff>0</xdr:rowOff>
    </xdr:from>
    <xdr:ext cx="200025" cy="85725"/>
    <xdr:sp macro="" textlink="">
      <xdr:nvSpPr>
        <xdr:cNvPr id="40" name="AutoShape 23" descr="P41_img_0">
          <a:extLst>
            <a:ext uri="{FF2B5EF4-FFF2-40B4-BE49-F238E27FC236}">
              <a16:creationId xmlns:a16="http://schemas.microsoft.com/office/drawing/2014/main" id="{89468047-E262-4A4E-B0DC-E25DBF932C41}"/>
            </a:ext>
          </a:extLst>
        </xdr:cNvPr>
        <xdr:cNvSpPr>
          <a:spLocks noChangeAspect="1" noChangeArrowheads="1"/>
        </xdr:cNvSpPr>
      </xdr:nvSpPr>
      <xdr:spPr>
        <a:xfrm>
          <a:off x="7861300" y="2209800"/>
          <a:ext cx="200025" cy="857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22</xdr:col>
      <xdr:colOff>209550</xdr:colOff>
      <xdr:row>6</xdr:row>
      <xdr:rowOff>0</xdr:rowOff>
    </xdr:from>
    <xdr:ext cx="199390" cy="85725"/>
    <xdr:sp macro="" textlink="">
      <xdr:nvSpPr>
        <xdr:cNvPr id="41" name="AutoShape 24" descr="P41_img_1">
          <a:extLst>
            <a:ext uri="{FF2B5EF4-FFF2-40B4-BE49-F238E27FC236}">
              <a16:creationId xmlns:a16="http://schemas.microsoft.com/office/drawing/2014/main" id="{85BB991A-82A0-4C66-AA74-4F0B5BEDE61F}"/>
            </a:ext>
          </a:extLst>
        </xdr:cNvPr>
        <xdr:cNvSpPr>
          <a:spLocks noChangeAspect="1" noChangeArrowheads="1"/>
        </xdr:cNvSpPr>
      </xdr:nvSpPr>
      <xdr:spPr>
        <a:xfrm>
          <a:off x="8070850" y="2209800"/>
          <a:ext cx="199390" cy="857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16</xdr:col>
      <xdr:colOff>304165</xdr:colOff>
      <xdr:row>6</xdr:row>
      <xdr:rowOff>0</xdr:rowOff>
    </xdr:from>
    <xdr:ext cx="0" cy="85725"/>
    <xdr:sp macro="" textlink="">
      <xdr:nvSpPr>
        <xdr:cNvPr id="42" name="AutoShape 25" descr="P41_img_2">
          <a:extLst>
            <a:ext uri="{FF2B5EF4-FFF2-40B4-BE49-F238E27FC236}">
              <a16:creationId xmlns:a16="http://schemas.microsoft.com/office/drawing/2014/main" id="{CF2DD402-7086-41D4-AB32-E2AFABC99FA2}"/>
            </a:ext>
          </a:extLst>
        </xdr:cNvPr>
        <xdr:cNvSpPr>
          <a:spLocks noChangeAspect="1" noChangeArrowheads="1"/>
        </xdr:cNvSpPr>
      </xdr:nvSpPr>
      <xdr:spPr>
        <a:xfrm>
          <a:off x="5866765" y="2209800"/>
          <a:ext cx="0" cy="857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22</xdr:col>
      <xdr:colOff>0</xdr:colOff>
      <xdr:row>6</xdr:row>
      <xdr:rowOff>0</xdr:rowOff>
    </xdr:from>
    <xdr:ext cx="200025" cy="85725"/>
    <xdr:sp macro="" textlink="">
      <xdr:nvSpPr>
        <xdr:cNvPr id="43" name="AutoShape 28" descr="P41_img_0">
          <a:extLst>
            <a:ext uri="{FF2B5EF4-FFF2-40B4-BE49-F238E27FC236}">
              <a16:creationId xmlns:a16="http://schemas.microsoft.com/office/drawing/2014/main" id="{556D1616-1E90-4D95-999F-4822E0CB7938}"/>
            </a:ext>
          </a:extLst>
        </xdr:cNvPr>
        <xdr:cNvSpPr>
          <a:spLocks noChangeAspect="1" noChangeArrowheads="1"/>
        </xdr:cNvSpPr>
      </xdr:nvSpPr>
      <xdr:spPr>
        <a:xfrm>
          <a:off x="7861300" y="2209800"/>
          <a:ext cx="200025" cy="857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22</xdr:col>
      <xdr:colOff>209550</xdr:colOff>
      <xdr:row>6</xdr:row>
      <xdr:rowOff>0</xdr:rowOff>
    </xdr:from>
    <xdr:ext cx="199390" cy="85725"/>
    <xdr:sp macro="" textlink="">
      <xdr:nvSpPr>
        <xdr:cNvPr id="44" name="AutoShape 29" descr="P41_img_1">
          <a:extLst>
            <a:ext uri="{FF2B5EF4-FFF2-40B4-BE49-F238E27FC236}">
              <a16:creationId xmlns:a16="http://schemas.microsoft.com/office/drawing/2014/main" id="{BFB0A42C-B402-4F31-97C4-2165903F47BB}"/>
            </a:ext>
          </a:extLst>
        </xdr:cNvPr>
        <xdr:cNvSpPr>
          <a:spLocks noChangeAspect="1" noChangeArrowheads="1"/>
        </xdr:cNvSpPr>
      </xdr:nvSpPr>
      <xdr:spPr>
        <a:xfrm>
          <a:off x="8070850" y="2209800"/>
          <a:ext cx="199390" cy="857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16</xdr:col>
      <xdr:colOff>304165</xdr:colOff>
      <xdr:row>6</xdr:row>
      <xdr:rowOff>0</xdr:rowOff>
    </xdr:from>
    <xdr:ext cx="0" cy="85725"/>
    <xdr:sp macro="" textlink="">
      <xdr:nvSpPr>
        <xdr:cNvPr id="45" name="AutoShape 30" descr="P41_img_2">
          <a:extLst>
            <a:ext uri="{FF2B5EF4-FFF2-40B4-BE49-F238E27FC236}">
              <a16:creationId xmlns:a16="http://schemas.microsoft.com/office/drawing/2014/main" id="{06718E4E-5B9B-4C90-BD5F-478E39897E52}"/>
            </a:ext>
          </a:extLst>
        </xdr:cNvPr>
        <xdr:cNvSpPr>
          <a:spLocks noChangeAspect="1" noChangeArrowheads="1"/>
        </xdr:cNvSpPr>
      </xdr:nvSpPr>
      <xdr:spPr>
        <a:xfrm>
          <a:off x="5866765" y="2209800"/>
          <a:ext cx="0" cy="857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22</xdr:col>
      <xdr:colOff>0</xdr:colOff>
      <xdr:row>7</xdr:row>
      <xdr:rowOff>0</xdr:rowOff>
    </xdr:from>
    <xdr:ext cx="200025" cy="86360"/>
    <xdr:sp macro="" textlink="">
      <xdr:nvSpPr>
        <xdr:cNvPr id="46" name="AutoShape 18" descr="P41_img_0">
          <a:extLst>
            <a:ext uri="{FF2B5EF4-FFF2-40B4-BE49-F238E27FC236}">
              <a16:creationId xmlns:a16="http://schemas.microsoft.com/office/drawing/2014/main" id="{398A5A2C-CB3A-45C8-8276-A95C4CBC6FAD}"/>
            </a:ext>
          </a:extLst>
        </xdr:cNvPr>
        <xdr:cNvSpPr>
          <a:spLocks noChangeAspect="1" noChangeArrowheads="1"/>
        </xdr:cNvSpPr>
      </xdr:nvSpPr>
      <xdr:spPr>
        <a:xfrm>
          <a:off x="7861300" y="2717800"/>
          <a:ext cx="200025" cy="8636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22</xdr:col>
      <xdr:colOff>209550</xdr:colOff>
      <xdr:row>7</xdr:row>
      <xdr:rowOff>0</xdr:rowOff>
    </xdr:from>
    <xdr:ext cx="199390" cy="86360"/>
    <xdr:sp macro="" textlink="">
      <xdr:nvSpPr>
        <xdr:cNvPr id="47" name="AutoShape 19" descr="P41_img_1">
          <a:extLst>
            <a:ext uri="{FF2B5EF4-FFF2-40B4-BE49-F238E27FC236}">
              <a16:creationId xmlns:a16="http://schemas.microsoft.com/office/drawing/2014/main" id="{74682129-3D9F-44D8-B986-B9F7A3A2A386}"/>
            </a:ext>
          </a:extLst>
        </xdr:cNvPr>
        <xdr:cNvSpPr>
          <a:spLocks noChangeAspect="1" noChangeArrowheads="1"/>
        </xdr:cNvSpPr>
      </xdr:nvSpPr>
      <xdr:spPr>
        <a:xfrm>
          <a:off x="8070850" y="2717800"/>
          <a:ext cx="199390" cy="8636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16</xdr:col>
      <xdr:colOff>304165</xdr:colOff>
      <xdr:row>7</xdr:row>
      <xdr:rowOff>0</xdr:rowOff>
    </xdr:from>
    <xdr:ext cx="0" cy="86360"/>
    <xdr:sp macro="" textlink="">
      <xdr:nvSpPr>
        <xdr:cNvPr id="48" name="AutoShape 20" descr="P41_img_2">
          <a:extLst>
            <a:ext uri="{FF2B5EF4-FFF2-40B4-BE49-F238E27FC236}">
              <a16:creationId xmlns:a16="http://schemas.microsoft.com/office/drawing/2014/main" id="{C9B10BA5-CAFD-4A4B-93AA-8A431CF08CA0}"/>
            </a:ext>
          </a:extLst>
        </xdr:cNvPr>
        <xdr:cNvSpPr>
          <a:spLocks noChangeAspect="1" noChangeArrowheads="1"/>
        </xdr:cNvSpPr>
      </xdr:nvSpPr>
      <xdr:spPr>
        <a:xfrm>
          <a:off x="5866765" y="2717800"/>
          <a:ext cx="0" cy="8636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22</xdr:col>
      <xdr:colOff>0</xdr:colOff>
      <xdr:row>7</xdr:row>
      <xdr:rowOff>0</xdr:rowOff>
    </xdr:from>
    <xdr:ext cx="200025" cy="86360"/>
    <xdr:sp macro="" textlink="">
      <xdr:nvSpPr>
        <xdr:cNvPr id="49" name="AutoShape 23" descr="P41_img_0">
          <a:extLst>
            <a:ext uri="{FF2B5EF4-FFF2-40B4-BE49-F238E27FC236}">
              <a16:creationId xmlns:a16="http://schemas.microsoft.com/office/drawing/2014/main" id="{6399B1D9-4194-47DB-9CEA-181292AF8B84}"/>
            </a:ext>
          </a:extLst>
        </xdr:cNvPr>
        <xdr:cNvSpPr>
          <a:spLocks noChangeAspect="1" noChangeArrowheads="1"/>
        </xdr:cNvSpPr>
      </xdr:nvSpPr>
      <xdr:spPr>
        <a:xfrm>
          <a:off x="7861300" y="2717800"/>
          <a:ext cx="200025" cy="8636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22</xdr:col>
      <xdr:colOff>209550</xdr:colOff>
      <xdr:row>7</xdr:row>
      <xdr:rowOff>0</xdr:rowOff>
    </xdr:from>
    <xdr:ext cx="199390" cy="86360"/>
    <xdr:sp macro="" textlink="">
      <xdr:nvSpPr>
        <xdr:cNvPr id="50" name="AutoShape 24" descr="P41_img_1">
          <a:extLst>
            <a:ext uri="{FF2B5EF4-FFF2-40B4-BE49-F238E27FC236}">
              <a16:creationId xmlns:a16="http://schemas.microsoft.com/office/drawing/2014/main" id="{25A374C7-B816-4A41-99AE-DFC79F35DBAB}"/>
            </a:ext>
          </a:extLst>
        </xdr:cNvPr>
        <xdr:cNvSpPr>
          <a:spLocks noChangeAspect="1" noChangeArrowheads="1"/>
        </xdr:cNvSpPr>
      </xdr:nvSpPr>
      <xdr:spPr>
        <a:xfrm>
          <a:off x="8070850" y="2717800"/>
          <a:ext cx="199390" cy="8636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16</xdr:col>
      <xdr:colOff>304165</xdr:colOff>
      <xdr:row>7</xdr:row>
      <xdr:rowOff>0</xdr:rowOff>
    </xdr:from>
    <xdr:ext cx="0" cy="86360"/>
    <xdr:sp macro="" textlink="">
      <xdr:nvSpPr>
        <xdr:cNvPr id="51" name="AutoShape 25" descr="P41_img_2">
          <a:extLst>
            <a:ext uri="{FF2B5EF4-FFF2-40B4-BE49-F238E27FC236}">
              <a16:creationId xmlns:a16="http://schemas.microsoft.com/office/drawing/2014/main" id="{EC45BBCF-0DD4-4264-ABE3-2EED7F3ACF35}"/>
            </a:ext>
          </a:extLst>
        </xdr:cNvPr>
        <xdr:cNvSpPr>
          <a:spLocks noChangeAspect="1" noChangeArrowheads="1"/>
        </xdr:cNvSpPr>
      </xdr:nvSpPr>
      <xdr:spPr>
        <a:xfrm>
          <a:off x="5866765" y="2717800"/>
          <a:ext cx="0" cy="8636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22</xdr:col>
      <xdr:colOff>0</xdr:colOff>
      <xdr:row>7</xdr:row>
      <xdr:rowOff>0</xdr:rowOff>
    </xdr:from>
    <xdr:ext cx="200025" cy="86360"/>
    <xdr:sp macro="" textlink="">
      <xdr:nvSpPr>
        <xdr:cNvPr id="52" name="AutoShape 28" descr="P41_img_0">
          <a:extLst>
            <a:ext uri="{FF2B5EF4-FFF2-40B4-BE49-F238E27FC236}">
              <a16:creationId xmlns:a16="http://schemas.microsoft.com/office/drawing/2014/main" id="{A6BB6537-9A42-44C9-93A7-5C0E4DAFE303}"/>
            </a:ext>
          </a:extLst>
        </xdr:cNvPr>
        <xdr:cNvSpPr>
          <a:spLocks noChangeAspect="1" noChangeArrowheads="1"/>
        </xdr:cNvSpPr>
      </xdr:nvSpPr>
      <xdr:spPr>
        <a:xfrm>
          <a:off x="7861300" y="2717800"/>
          <a:ext cx="200025" cy="8636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22</xdr:col>
      <xdr:colOff>209550</xdr:colOff>
      <xdr:row>7</xdr:row>
      <xdr:rowOff>0</xdr:rowOff>
    </xdr:from>
    <xdr:ext cx="199390" cy="86360"/>
    <xdr:sp macro="" textlink="">
      <xdr:nvSpPr>
        <xdr:cNvPr id="53" name="AutoShape 29" descr="P41_img_1">
          <a:extLst>
            <a:ext uri="{FF2B5EF4-FFF2-40B4-BE49-F238E27FC236}">
              <a16:creationId xmlns:a16="http://schemas.microsoft.com/office/drawing/2014/main" id="{D2865284-7019-4F5C-BCA7-5BCA5624DB07}"/>
            </a:ext>
          </a:extLst>
        </xdr:cNvPr>
        <xdr:cNvSpPr>
          <a:spLocks noChangeAspect="1" noChangeArrowheads="1"/>
        </xdr:cNvSpPr>
      </xdr:nvSpPr>
      <xdr:spPr>
        <a:xfrm>
          <a:off x="8070850" y="2717800"/>
          <a:ext cx="199390" cy="8636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16</xdr:col>
      <xdr:colOff>304165</xdr:colOff>
      <xdr:row>7</xdr:row>
      <xdr:rowOff>0</xdr:rowOff>
    </xdr:from>
    <xdr:ext cx="0" cy="86360"/>
    <xdr:sp macro="" textlink="">
      <xdr:nvSpPr>
        <xdr:cNvPr id="54" name="AutoShape 30" descr="P41_img_2">
          <a:extLst>
            <a:ext uri="{FF2B5EF4-FFF2-40B4-BE49-F238E27FC236}">
              <a16:creationId xmlns:a16="http://schemas.microsoft.com/office/drawing/2014/main" id="{CFF1BAC5-A628-4ABB-8090-64007B964273}"/>
            </a:ext>
          </a:extLst>
        </xdr:cNvPr>
        <xdr:cNvSpPr>
          <a:spLocks noChangeAspect="1" noChangeArrowheads="1"/>
        </xdr:cNvSpPr>
      </xdr:nvSpPr>
      <xdr:spPr>
        <a:xfrm>
          <a:off x="5866765" y="2717800"/>
          <a:ext cx="0" cy="8636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22</xdr:col>
      <xdr:colOff>0</xdr:colOff>
      <xdr:row>7</xdr:row>
      <xdr:rowOff>0</xdr:rowOff>
    </xdr:from>
    <xdr:ext cx="200025" cy="86360"/>
    <xdr:sp macro="" textlink="">
      <xdr:nvSpPr>
        <xdr:cNvPr id="55" name="AutoShape 18" descr="P41_img_0">
          <a:extLst>
            <a:ext uri="{FF2B5EF4-FFF2-40B4-BE49-F238E27FC236}">
              <a16:creationId xmlns:a16="http://schemas.microsoft.com/office/drawing/2014/main" id="{5FF8B43E-BEE5-41D2-81D0-BF997CFE4363}"/>
            </a:ext>
          </a:extLst>
        </xdr:cNvPr>
        <xdr:cNvSpPr>
          <a:spLocks noChangeAspect="1" noChangeArrowheads="1"/>
        </xdr:cNvSpPr>
      </xdr:nvSpPr>
      <xdr:spPr>
        <a:xfrm>
          <a:off x="7861300" y="2717800"/>
          <a:ext cx="200025" cy="8636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22</xdr:col>
      <xdr:colOff>209550</xdr:colOff>
      <xdr:row>7</xdr:row>
      <xdr:rowOff>0</xdr:rowOff>
    </xdr:from>
    <xdr:ext cx="199390" cy="86360"/>
    <xdr:sp macro="" textlink="">
      <xdr:nvSpPr>
        <xdr:cNvPr id="56" name="AutoShape 19" descr="P41_img_1">
          <a:extLst>
            <a:ext uri="{FF2B5EF4-FFF2-40B4-BE49-F238E27FC236}">
              <a16:creationId xmlns:a16="http://schemas.microsoft.com/office/drawing/2014/main" id="{26217D40-DF1B-4EFD-93EA-4D5C00636EC3}"/>
            </a:ext>
          </a:extLst>
        </xdr:cNvPr>
        <xdr:cNvSpPr>
          <a:spLocks noChangeAspect="1" noChangeArrowheads="1"/>
        </xdr:cNvSpPr>
      </xdr:nvSpPr>
      <xdr:spPr>
        <a:xfrm>
          <a:off x="8070850" y="2717800"/>
          <a:ext cx="199390" cy="8636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16</xdr:col>
      <xdr:colOff>304165</xdr:colOff>
      <xdr:row>7</xdr:row>
      <xdr:rowOff>0</xdr:rowOff>
    </xdr:from>
    <xdr:ext cx="0" cy="86360"/>
    <xdr:sp macro="" textlink="">
      <xdr:nvSpPr>
        <xdr:cNvPr id="57" name="AutoShape 20" descr="P41_img_2">
          <a:extLst>
            <a:ext uri="{FF2B5EF4-FFF2-40B4-BE49-F238E27FC236}">
              <a16:creationId xmlns:a16="http://schemas.microsoft.com/office/drawing/2014/main" id="{585049B0-9C20-42E5-9396-9ED7F2AA7490}"/>
            </a:ext>
          </a:extLst>
        </xdr:cNvPr>
        <xdr:cNvSpPr>
          <a:spLocks noChangeAspect="1" noChangeArrowheads="1"/>
        </xdr:cNvSpPr>
      </xdr:nvSpPr>
      <xdr:spPr>
        <a:xfrm>
          <a:off x="5866765" y="2717800"/>
          <a:ext cx="0" cy="8636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22</xdr:col>
      <xdr:colOff>0</xdr:colOff>
      <xdr:row>7</xdr:row>
      <xdr:rowOff>0</xdr:rowOff>
    </xdr:from>
    <xdr:ext cx="200025" cy="86360"/>
    <xdr:sp macro="" textlink="">
      <xdr:nvSpPr>
        <xdr:cNvPr id="58" name="AutoShape 23" descr="P41_img_0">
          <a:extLst>
            <a:ext uri="{FF2B5EF4-FFF2-40B4-BE49-F238E27FC236}">
              <a16:creationId xmlns:a16="http://schemas.microsoft.com/office/drawing/2014/main" id="{2AD8D1AF-5378-4882-92F3-7C35A63B2A62}"/>
            </a:ext>
          </a:extLst>
        </xdr:cNvPr>
        <xdr:cNvSpPr>
          <a:spLocks noChangeAspect="1" noChangeArrowheads="1"/>
        </xdr:cNvSpPr>
      </xdr:nvSpPr>
      <xdr:spPr>
        <a:xfrm>
          <a:off x="7861300" y="2717800"/>
          <a:ext cx="200025" cy="8636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22</xdr:col>
      <xdr:colOff>209550</xdr:colOff>
      <xdr:row>7</xdr:row>
      <xdr:rowOff>0</xdr:rowOff>
    </xdr:from>
    <xdr:ext cx="199390" cy="86360"/>
    <xdr:sp macro="" textlink="">
      <xdr:nvSpPr>
        <xdr:cNvPr id="59" name="AutoShape 24" descr="P41_img_1">
          <a:extLst>
            <a:ext uri="{FF2B5EF4-FFF2-40B4-BE49-F238E27FC236}">
              <a16:creationId xmlns:a16="http://schemas.microsoft.com/office/drawing/2014/main" id="{D26757FB-055F-4074-97DA-1F93C63BEE30}"/>
            </a:ext>
          </a:extLst>
        </xdr:cNvPr>
        <xdr:cNvSpPr>
          <a:spLocks noChangeAspect="1" noChangeArrowheads="1"/>
        </xdr:cNvSpPr>
      </xdr:nvSpPr>
      <xdr:spPr>
        <a:xfrm>
          <a:off x="8070850" y="2717800"/>
          <a:ext cx="199390" cy="8636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16</xdr:col>
      <xdr:colOff>304165</xdr:colOff>
      <xdr:row>7</xdr:row>
      <xdr:rowOff>0</xdr:rowOff>
    </xdr:from>
    <xdr:ext cx="0" cy="86360"/>
    <xdr:sp macro="" textlink="">
      <xdr:nvSpPr>
        <xdr:cNvPr id="60" name="AutoShape 25" descr="P41_img_2">
          <a:extLst>
            <a:ext uri="{FF2B5EF4-FFF2-40B4-BE49-F238E27FC236}">
              <a16:creationId xmlns:a16="http://schemas.microsoft.com/office/drawing/2014/main" id="{F5469470-1C12-458F-8501-5DF373EC188A}"/>
            </a:ext>
          </a:extLst>
        </xdr:cNvPr>
        <xdr:cNvSpPr>
          <a:spLocks noChangeAspect="1" noChangeArrowheads="1"/>
        </xdr:cNvSpPr>
      </xdr:nvSpPr>
      <xdr:spPr>
        <a:xfrm>
          <a:off x="5866765" y="2717800"/>
          <a:ext cx="0" cy="8636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22</xdr:col>
      <xdr:colOff>0</xdr:colOff>
      <xdr:row>7</xdr:row>
      <xdr:rowOff>0</xdr:rowOff>
    </xdr:from>
    <xdr:ext cx="200025" cy="86360"/>
    <xdr:sp macro="" textlink="">
      <xdr:nvSpPr>
        <xdr:cNvPr id="61" name="AutoShape 28" descr="P41_img_0">
          <a:extLst>
            <a:ext uri="{FF2B5EF4-FFF2-40B4-BE49-F238E27FC236}">
              <a16:creationId xmlns:a16="http://schemas.microsoft.com/office/drawing/2014/main" id="{5F5B8B40-143F-42AD-B40E-96E043305909}"/>
            </a:ext>
          </a:extLst>
        </xdr:cNvPr>
        <xdr:cNvSpPr>
          <a:spLocks noChangeAspect="1" noChangeArrowheads="1"/>
        </xdr:cNvSpPr>
      </xdr:nvSpPr>
      <xdr:spPr>
        <a:xfrm>
          <a:off x="7861300" y="2717800"/>
          <a:ext cx="200025" cy="8636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22</xdr:col>
      <xdr:colOff>209550</xdr:colOff>
      <xdr:row>7</xdr:row>
      <xdr:rowOff>0</xdr:rowOff>
    </xdr:from>
    <xdr:ext cx="199390" cy="86360"/>
    <xdr:sp macro="" textlink="">
      <xdr:nvSpPr>
        <xdr:cNvPr id="62" name="AutoShape 29" descr="P41_img_1">
          <a:extLst>
            <a:ext uri="{FF2B5EF4-FFF2-40B4-BE49-F238E27FC236}">
              <a16:creationId xmlns:a16="http://schemas.microsoft.com/office/drawing/2014/main" id="{C55F9F87-BD52-457F-AFF3-3555F20E986B}"/>
            </a:ext>
          </a:extLst>
        </xdr:cNvPr>
        <xdr:cNvSpPr>
          <a:spLocks noChangeAspect="1" noChangeArrowheads="1"/>
        </xdr:cNvSpPr>
      </xdr:nvSpPr>
      <xdr:spPr>
        <a:xfrm>
          <a:off x="8070850" y="2717800"/>
          <a:ext cx="199390" cy="8636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16</xdr:col>
      <xdr:colOff>304165</xdr:colOff>
      <xdr:row>7</xdr:row>
      <xdr:rowOff>0</xdr:rowOff>
    </xdr:from>
    <xdr:ext cx="0" cy="86360"/>
    <xdr:sp macro="" textlink="">
      <xdr:nvSpPr>
        <xdr:cNvPr id="63" name="AutoShape 30" descr="P41_img_2">
          <a:extLst>
            <a:ext uri="{FF2B5EF4-FFF2-40B4-BE49-F238E27FC236}">
              <a16:creationId xmlns:a16="http://schemas.microsoft.com/office/drawing/2014/main" id="{469CF188-4C11-4638-86B5-BCA4F573C48A}"/>
            </a:ext>
          </a:extLst>
        </xdr:cNvPr>
        <xdr:cNvSpPr>
          <a:spLocks noChangeAspect="1" noChangeArrowheads="1"/>
        </xdr:cNvSpPr>
      </xdr:nvSpPr>
      <xdr:spPr>
        <a:xfrm>
          <a:off x="5866765" y="2717800"/>
          <a:ext cx="0" cy="86360"/>
        </a:xfrm>
        <a:prstGeom prst="rect">
          <a:avLst/>
        </a:prstGeom>
        <a:noFill/>
        <a:ln>
          <a:noFill/>
        </a:ln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0</xdr:colOff>
      <xdr:row>2</xdr:row>
      <xdr:rowOff>0</xdr:rowOff>
    </xdr:from>
    <xdr:ext cx="200025" cy="86360"/>
    <xdr:sp macro="" textlink="">
      <xdr:nvSpPr>
        <xdr:cNvPr id="2" name="AutoShape 1" descr="P41_img_0">
          <a:extLst>
            <a:ext uri="{FF2B5EF4-FFF2-40B4-BE49-F238E27FC236}">
              <a16:creationId xmlns:a16="http://schemas.microsoft.com/office/drawing/2014/main" id="{C4DA71D1-B49E-4CE0-A394-7F4448219449}"/>
            </a:ext>
          </a:extLst>
        </xdr:cNvPr>
        <xdr:cNvSpPr>
          <a:spLocks noChangeAspect="1" noChangeArrowheads="1"/>
        </xdr:cNvSpPr>
      </xdr:nvSpPr>
      <xdr:spPr>
        <a:xfrm>
          <a:off x="7124700" y="463550"/>
          <a:ext cx="200025" cy="8636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20</xdr:col>
      <xdr:colOff>209550</xdr:colOff>
      <xdr:row>2</xdr:row>
      <xdr:rowOff>0</xdr:rowOff>
    </xdr:from>
    <xdr:ext cx="199390" cy="86360"/>
    <xdr:sp macro="" textlink="">
      <xdr:nvSpPr>
        <xdr:cNvPr id="3" name="AutoShape 2" descr="P41_img_1">
          <a:extLst>
            <a:ext uri="{FF2B5EF4-FFF2-40B4-BE49-F238E27FC236}">
              <a16:creationId xmlns:a16="http://schemas.microsoft.com/office/drawing/2014/main" id="{4759CDF6-1042-4DFA-AFCB-A73B4793DF7B}"/>
            </a:ext>
          </a:extLst>
        </xdr:cNvPr>
        <xdr:cNvSpPr>
          <a:spLocks noChangeAspect="1" noChangeArrowheads="1"/>
        </xdr:cNvSpPr>
      </xdr:nvSpPr>
      <xdr:spPr>
        <a:xfrm>
          <a:off x="7334250" y="463550"/>
          <a:ext cx="199390" cy="8636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18</xdr:col>
      <xdr:colOff>419100</xdr:colOff>
      <xdr:row>2</xdr:row>
      <xdr:rowOff>0</xdr:rowOff>
    </xdr:from>
    <xdr:ext cx="113030" cy="86360"/>
    <xdr:sp macro="" textlink="">
      <xdr:nvSpPr>
        <xdr:cNvPr id="4" name="AutoShape 3" descr="P41_img_2">
          <a:extLst>
            <a:ext uri="{FF2B5EF4-FFF2-40B4-BE49-F238E27FC236}">
              <a16:creationId xmlns:a16="http://schemas.microsoft.com/office/drawing/2014/main" id="{E7281DB4-D169-4A63-90CE-D31B55DF9099}"/>
            </a:ext>
          </a:extLst>
        </xdr:cNvPr>
        <xdr:cNvSpPr>
          <a:spLocks noChangeAspect="1" noChangeArrowheads="1"/>
        </xdr:cNvSpPr>
      </xdr:nvSpPr>
      <xdr:spPr>
        <a:xfrm>
          <a:off x="6629400" y="463550"/>
          <a:ext cx="113030" cy="8636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21</xdr:col>
      <xdr:colOff>0</xdr:colOff>
      <xdr:row>2</xdr:row>
      <xdr:rowOff>0</xdr:rowOff>
    </xdr:from>
    <xdr:ext cx="200025" cy="86360"/>
    <xdr:sp macro="" textlink="">
      <xdr:nvSpPr>
        <xdr:cNvPr id="5" name="AutoShape 4" descr="P41_img_3">
          <a:extLst>
            <a:ext uri="{FF2B5EF4-FFF2-40B4-BE49-F238E27FC236}">
              <a16:creationId xmlns:a16="http://schemas.microsoft.com/office/drawing/2014/main" id="{1071B3FC-85CE-442B-A15B-ED72A6DABD1F}"/>
            </a:ext>
          </a:extLst>
        </xdr:cNvPr>
        <xdr:cNvSpPr>
          <a:spLocks noChangeAspect="1" noChangeArrowheads="1"/>
        </xdr:cNvSpPr>
      </xdr:nvSpPr>
      <xdr:spPr>
        <a:xfrm>
          <a:off x="7550150" y="463550"/>
          <a:ext cx="200025" cy="8636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21</xdr:col>
      <xdr:colOff>0</xdr:colOff>
      <xdr:row>2</xdr:row>
      <xdr:rowOff>0</xdr:rowOff>
    </xdr:from>
    <xdr:ext cx="190500" cy="86360"/>
    <xdr:sp macro="" textlink="">
      <xdr:nvSpPr>
        <xdr:cNvPr id="6" name="AutoShape 5" descr="P41_img_4">
          <a:extLst>
            <a:ext uri="{FF2B5EF4-FFF2-40B4-BE49-F238E27FC236}">
              <a16:creationId xmlns:a16="http://schemas.microsoft.com/office/drawing/2014/main" id="{9E01EA39-9BE8-4B04-B81A-8B2DFB32235E}"/>
            </a:ext>
          </a:extLst>
        </xdr:cNvPr>
        <xdr:cNvSpPr>
          <a:spLocks noChangeAspect="1" noChangeArrowheads="1"/>
        </xdr:cNvSpPr>
      </xdr:nvSpPr>
      <xdr:spPr>
        <a:xfrm>
          <a:off x="7550150" y="463550"/>
          <a:ext cx="190500" cy="8636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20</xdr:col>
      <xdr:colOff>0</xdr:colOff>
      <xdr:row>2</xdr:row>
      <xdr:rowOff>0</xdr:rowOff>
    </xdr:from>
    <xdr:ext cx="200025" cy="86360"/>
    <xdr:sp macro="" textlink="">
      <xdr:nvSpPr>
        <xdr:cNvPr id="7" name="AutoShape 6" descr="P41_img_0">
          <a:extLst>
            <a:ext uri="{FF2B5EF4-FFF2-40B4-BE49-F238E27FC236}">
              <a16:creationId xmlns:a16="http://schemas.microsoft.com/office/drawing/2014/main" id="{E2F0A614-71D8-4832-90F6-F2ED7DC006CF}"/>
            </a:ext>
          </a:extLst>
        </xdr:cNvPr>
        <xdr:cNvSpPr>
          <a:spLocks noChangeAspect="1" noChangeArrowheads="1"/>
        </xdr:cNvSpPr>
      </xdr:nvSpPr>
      <xdr:spPr>
        <a:xfrm>
          <a:off x="7124700" y="463550"/>
          <a:ext cx="200025" cy="8636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20</xdr:col>
      <xdr:colOff>209550</xdr:colOff>
      <xdr:row>2</xdr:row>
      <xdr:rowOff>0</xdr:rowOff>
    </xdr:from>
    <xdr:ext cx="199390" cy="86360"/>
    <xdr:sp macro="" textlink="">
      <xdr:nvSpPr>
        <xdr:cNvPr id="8" name="AutoShape 7" descr="P41_img_1">
          <a:extLst>
            <a:ext uri="{FF2B5EF4-FFF2-40B4-BE49-F238E27FC236}">
              <a16:creationId xmlns:a16="http://schemas.microsoft.com/office/drawing/2014/main" id="{2E12BF83-5624-44BB-8EAF-CB2F974B23B0}"/>
            </a:ext>
          </a:extLst>
        </xdr:cNvPr>
        <xdr:cNvSpPr>
          <a:spLocks noChangeAspect="1" noChangeArrowheads="1"/>
        </xdr:cNvSpPr>
      </xdr:nvSpPr>
      <xdr:spPr>
        <a:xfrm>
          <a:off x="7334250" y="463550"/>
          <a:ext cx="199390" cy="8636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18</xdr:col>
      <xdr:colOff>419100</xdr:colOff>
      <xdr:row>2</xdr:row>
      <xdr:rowOff>0</xdr:rowOff>
    </xdr:from>
    <xdr:ext cx="113030" cy="86360"/>
    <xdr:sp macro="" textlink="">
      <xdr:nvSpPr>
        <xdr:cNvPr id="9" name="AutoShape 8" descr="P41_img_2">
          <a:extLst>
            <a:ext uri="{FF2B5EF4-FFF2-40B4-BE49-F238E27FC236}">
              <a16:creationId xmlns:a16="http://schemas.microsoft.com/office/drawing/2014/main" id="{7114EEA0-A2E5-4555-96AE-DCA43F800E58}"/>
            </a:ext>
          </a:extLst>
        </xdr:cNvPr>
        <xdr:cNvSpPr>
          <a:spLocks noChangeAspect="1" noChangeArrowheads="1"/>
        </xdr:cNvSpPr>
      </xdr:nvSpPr>
      <xdr:spPr>
        <a:xfrm>
          <a:off x="6629400" y="463550"/>
          <a:ext cx="113030" cy="8636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21</xdr:col>
      <xdr:colOff>0</xdr:colOff>
      <xdr:row>2</xdr:row>
      <xdr:rowOff>0</xdr:rowOff>
    </xdr:from>
    <xdr:ext cx="200025" cy="86360"/>
    <xdr:sp macro="" textlink="">
      <xdr:nvSpPr>
        <xdr:cNvPr id="10" name="AutoShape 9" descr="P41_img_3">
          <a:extLst>
            <a:ext uri="{FF2B5EF4-FFF2-40B4-BE49-F238E27FC236}">
              <a16:creationId xmlns:a16="http://schemas.microsoft.com/office/drawing/2014/main" id="{C98C5DCC-336E-4AF9-A420-420B0709EDCE}"/>
            </a:ext>
          </a:extLst>
        </xdr:cNvPr>
        <xdr:cNvSpPr>
          <a:spLocks noChangeAspect="1" noChangeArrowheads="1"/>
        </xdr:cNvSpPr>
      </xdr:nvSpPr>
      <xdr:spPr>
        <a:xfrm>
          <a:off x="7550150" y="463550"/>
          <a:ext cx="200025" cy="8636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21</xdr:col>
      <xdr:colOff>0</xdr:colOff>
      <xdr:row>2</xdr:row>
      <xdr:rowOff>0</xdr:rowOff>
    </xdr:from>
    <xdr:ext cx="190500" cy="86360"/>
    <xdr:sp macro="" textlink="">
      <xdr:nvSpPr>
        <xdr:cNvPr id="11" name="AutoShape 10" descr="P41_img_4">
          <a:extLst>
            <a:ext uri="{FF2B5EF4-FFF2-40B4-BE49-F238E27FC236}">
              <a16:creationId xmlns:a16="http://schemas.microsoft.com/office/drawing/2014/main" id="{EAC44837-82D0-457E-BE35-36640CDC2353}"/>
            </a:ext>
          </a:extLst>
        </xdr:cNvPr>
        <xdr:cNvSpPr>
          <a:spLocks noChangeAspect="1" noChangeArrowheads="1"/>
        </xdr:cNvSpPr>
      </xdr:nvSpPr>
      <xdr:spPr>
        <a:xfrm>
          <a:off x="7550150" y="463550"/>
          <a:ext cx="190500" cy="8636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20</xdr:col>
      <xdr:colOff>0</xdr:colOff>
      <xdr:row>2</xdr:row>
      <xdr:rowOff>0</xdr:rowOff>
    </xdr:from>
    <xdr:ext cx="200025" cy="86360"/>
    <xdr:sp macro="" textlink="">
      <xdr:nvSpPr>
        <xdr:cNvPr id="12" name="AutoShape 11" descr="P41_img_0">
          <a:extLst>
            <a:ext uri="{FF2B5EF4-FFF2-40B4-BE49-F238E27FC236}">
              <a16:creationId xmlns:a16="http://schemas.microsoft.com/office/drawing/2014/main" id="{BE0385CC-0792-4227-BA64-43E921CC0654}"/>
            </a:ext>
          </a:extLst>
        </xdr:cNvPr>
        <xdr:cNvSpPr>
          <a:spLocks noChangeAspect="1" noChangeArrowheads="1"/>
        </xdr:cNvSpPr>
      </xdr:nvSpPr>
      <xdr:spPr>
        <a:xfrm>
          <a:off x="7124700" y="463550"/>
          <a:ext cx="200025" cy="8636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20</xdr:col>
      <xdr:colOff>209550</xdr:colOff>
      <xdr:row>2</xdr:row>
      <xdr:rowOff>0</xdr:rowOff>
    </xdr:from>
    <xdr:ext cx="199390" cy="86360"/>
    <xdr:sp macro="" textlink="">
      <xdr:nvSpPr>
        <xdr:cNvPr id="13" name="AutoShape 12" descr="P41_img_1">
          <a:extLst>
            <a:ext uri="{FF2B5EF4-FFF2-40B4-BE49-F238E27FC236}">
              <a16:creationId xmlns:a16="http://schemas.microsoft.com/office/drawing/2014/main" id="{3E67CB9E-5190-4D89-A596-A76FF01BA682}"/>
            </a:ext>
          </a:extLst>
        </xdr:cNvPr>
        <xdr:cNvSpPr>
          <a:spLocks noChangeAspect="1" noChangeArrowheads="1"/>
        </xdr:cNvSpPr>
      </xdr:nvSpPr>
      <xdr:spPr>
        <a:xfrm>
          <a:off x="7334250" y="463550"/>
          <a:ext cx="199390" cy="8636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18</xdr:col>
      <xdr:colOff>419100</xdr:colOff>
      <xdr:row>2</xdr:row>
      <xdr:rowOff>0</xdr:rowOff>
    </xdr:from>
    <xdr:ext cx="113030" cy="86360"/>
    <xdr:sp macro="" textlink="">
      <xdr:nvSpPr>
        <xdr:cNvPr id="14" name="AutoShape 13" descr="P41_img_2">
          <a:extLst>
            <a:ext uri="{FF2B5EF4-FFF2-40B4-BE49-F238E27FC236}">
              <a16:creationId xmlns:a16="http://schemas.microsoft.com/office/drawing/2014/main" id="{2747D7A9-39BC-4A53-B6EC-47AE99D46960}"/>
            </a:ext>
          </a:extLst>
        </xdr:cNvPr>
        <xdr:cNvSpPr>
          <a:spLocks noChangeAspect="1" noChangeArrowheads="1"/>
        </xdr:cNvSpPr>
      </xdr:nvSpPr>
      <xdr:spPr>
        <a:xfrm>
          <a:off x="6629400" y="463550"/>
          <a:ext cx="113030" cy="8636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21</xdr:col>
      <xdr:colOff>0</xdr:colOff>
      <xdr:row>2</xdr:row>
      <xdr:rowOff>0</xdr:rowOff>
    </xdr:from>
    <xdr:ext cx="200025" cy="86360"/>
    <xdr:sp macro="" textlink="">
      <xdr:nvSpPr>
        <xdr:cNvPr id="15" name="AutoShape 14" descr="P41_img_3">
          <a:extLst>
            <a:ext uri="{FF2B5EF4-FFF2-40B4-BE49-F238E27FC236}">
              <a16:creationId xmlns:a16="http://schemas.microsoft.com/office/drawing/2014/main" id="{6B95E415-6524-487F-9C1F-3742ACCF8C8B}"/>
            </a:ext>
          </a:extLst>
        </xdr:cNvPr>
        <xdr:cNvSpPr>
          <a:spLocks noChangeAspect="1" noChangeArrowheads="1"/>
        </xdr:cNvSpPr>
      </xdr:nvSpPr>
      <xdr:spPr>
        <a:xfrm>
          <a:off x="7550150" y="463550"/>
          <a:ext cx="200025" cy="8636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21</xdr:col>
      <xdr:colOff>0</xdr:colOff>
      <xdr:row>2</xdr:row>
      <xdr:rowOff>0</xdr:rowOff>
    </xdr:from>
    <xdr:ext cx="190500" cy="86360"/>
    <xdr:sp macro="" textlink="">
      <xdr:nvSpPr>
        <xdr:cNvPr id="16" name="AutoShape 15" descr="P41_img_4">
          <a:extLst>
            <a:ext uri="{FF2B5EF4-FFF2-40B4-BE49-F238E27FC236}">
              <a16:creationId xmlns:a16="http://schemas.microsoft.com/office/drawing/2014/main" id="{4784F69E-1064-4BB3-8DA2-1B6B87320318}"/>
            </a:ext>
          </a:extLst>
        </xdr:cNvPr>
        <xdr:cNvSpPr>
          <a:spLocks noChangeAspect="1" noChangeArrowheads="1"/>
        </xdr:cNvSpPr>
      </xdr:nvSpPr>
      <xdr:spPr>
        <a:xfrm>
          <a:off x="7550150" y="463550"/>
          <a:ext cx="190500" cy="8636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26</xdr:col>
      <xdr:colOff>348615</xdr:colOff>
      <xdr:row>2</xdr:row>
      <xdr:rowOff>0</xdr:rowOff>
    </xdr:from>
    <xdr:ext cx="0" cy="86360"/>
    <xdr:sp macro="" textlink="">
      <xdr:nvSpPr>
        <xdr:cNvPr id="17" name="AutoShape 16" descr="P41_img_2">
          <a:extLst>
            <a:ext uri="{FF2B5EF4-FFF2-40B4-BE49-F238E27FC236}">
              <a16:creationId xmlns:a16="http://schemas.microsoft.com/office/drawing/2014/main" id="{C04A6E40-43B7-4BB7-936D-4DA93523E245}"/>
            </a:ext>
          </a:extLst>
        </xdr:cNvPr>
        <xdr:cNvSpPr>
          <a:spLocks noChangeAspect="1" noChangeArrowheads="1"/>
        </xdr:cNvSpPr>
      </xdr:nvSpPr>
      <xdr:spPr>
        <a:xfrm>
          <a:off x="9911715" y="463550"/>
          <a:ext cx="0" cy="8636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26</xdr:col>
      <xdr:colOff>348615</xdr:colOff>
      <xdr:row>2</xdr:row>
      <xdr:rowOff>0</xdr:rowOff>
    </xdr:from>
    <xdr:ext cx="0" cy="86360"/>
    <xdr:sp macro="" textlink="">
      <xdr:nvSpPr>
        <xdr:cNvPr id="18" name="AutoShape 17" descr="P41_img_2">
          <a:extLst>
            <a:ext uri="{FF2B5EF4-FFF2-40B4-BE49-F238E27FC236}">
              <a16:creationId xmlns:a16="http://schemas.microsoft.com/office/drawing/2014/main" id="{2FD847A9-AF3B-4AC4-8F76-CF480E959FDE}"/>
            </a:ext>
          </a:extLst>
        </xdr:cNvPr>
        <xdr:cNvSpPr>
          <a:spLocks noChangeAspect="1" noChangeArrowheads="1"/>
        </xdr:cNvSpPr>
      </xdr:nvSpPr>
      <xdr:spPr>
        <a:xfrm>
          <a:off x="9911715" y="463550"/>
          <a:ext cx="0" cy="8636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20</xdr:col>
      <xdr:colOff>0</xdr:colOff>
      <xdr:row>2</xdr:row>
      <xdr:rowOff>0</xdr:rowOff>
    </xdr:from>
    <xdr:ext cx="200025" cy="86360"/>
    <xdr:sp macro="" textlink="">
      <xdr:nvSpPr>
        <xdr:cNvPr id="19" name="AutoShape 1" descr="P41_img_0">
          <a:extLst>
            <a:ext uri="{FF2B5EF4-FFF2-40B4-BE49-F238E27FC236}">
              <a16:creationId xmlns:a16="http://schemas.microsoft.com/office/drawing/2014/main" id="{573F8596-631C-403E-B939-06BF737FD247}"/>
            </a:ext>
          </a:extLst>
        </xdr:cNvPr>
        <xdr:cNvSpPr>
          <a:spLocks noChangeAspect="1" noChangeArrowheads="1"/>
        </xdr:cNvSpPr>
      </xdr:nvSpPr>
      <xdr:spPr>
        <a:xfrm>
          <a:off x="7124700" y="463550"/>
          <a:ext cx="200025" cy="8636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20</xdr:col>
      <xdr:colOff>209550</xdr:colOff>
      <xdr:row>2</xdr:row>
      <xdr:rowOff>0</xdr:rowOff>
    </xdr:from>
    <xdr:ext cx="199390" cy="86360"/>
    <xdr:sp macro="" textlink="">
      <xdr:nvSpPr>
        <xdr:cNvPr id="20" name="AutoShape 2" descr="P41_img_1">
          <a:extLst>
            <a:ext uri="{FF2B5EF4-FFF2-40B4-BE49-F238E27FC236}">
              <a16:creationId xmlns:a16="http://schemas.microsoft.com/office/drawing/2014/main" id="{920DA89E-4176-452B-9C34-D113544BC477}"/>
            </a:ext>
          </a:extLst>
        </xdr:cNvPr>
        <xdr:cNvSpPr>
          <a:spLocks noChangeAspect="1" noChangeArrowheads="1"/>
        </xdr:cNvSpPr>
      </xdr:nvSpPr>
      <xdr:spPr>
        <a:xfrm>
          <a:off x="7334250" y="463550"/>
          <a:ext cx="199390" cy="8636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18</xdr:col>
      <xdr:colOff>419100</xdr:colOff>
      <xdr:row>2</xdr:row>
      <xdr:rowOff>0</xdr:rowOff>
    </xdr:from>
    <xdr:ext cx="113030" cy="86360"/>
    <xdr:sp macro="" textlink="">
      <xdr:nvSpPr>
        <xdr:cNvPr id="21" name="AutoShape 3" descr="P41_img_2">
          <a:extLst>
            <a:ext uri="{FF2B5EF4-FFF2-40B4-BE49-F238E27FC236}">
              <a16:creationId xmlns:a16="http://schemas.microsoft.com/office/drawing/2014/main" id="{78FA7F1C-DEB3-45D1-93B4-2CBFE5C17693}"/>
            </a:ext>
          </a:extLst>
        </xdr:cNvPr>
        <xdr:cNvSpPr>
          <a:spLocks noChangeAspect="1" noChangeArrowheads="1"/>
        </xdr:cNvSpPr>
      </xdr:nvSpPr>
      <xdr:spPr>
        <a:xfrm>
          <a:off x="6629400" y="463550"/>
          <a:ext cx="113030" cy="8636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21</xdr:col>
      <xdr:colOff>0</xdr:colOff>
      <xdr:row>2</xdr:row>
      <xdr:rowOff>0</xdr:rowOff>
    </xdr:from>
    <xdr:ext cx="200025" cy="86360"/>
    <xdr:sp macro="" textlink="">
      <xdr:nvSpPr>
        <xdr:cNvPr id="22" name="AutoShape 4" descr="P41_img_3">
          <a:extLst>
            <a:ext uri="{FF2B5EF4-FFF2-40B4-BE49-F238E27FC236}">
              <a16:creationId xmlns:a16="http://schemas.microsoft.com/office/drawing/2014/main" id="{A2322092-DD17-4A9A-98C1-1763CDC1B4D8}"/>
            </a:ext>
          </a:extLst>
        </xdr:cNvPr>
        <xdr:cNvSpPr>
          <a:spLocks noChangeAspect="1" noChangeArrowheads="1"/>
        </xdr:cNvSpPr>
      </xdr:nvSpPr>
      <xdr:spPr>
        <a:xfrm>
          <a:off x="7550150" y="463550"/>
          <a:ext cx="200025" cy="8636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21</xdr:col>
      <xdr:colOff>0</xdr:colOff>
      <xdr:row>2</xdr:row>
      <xdr:rowOff>0</xdr:rowOff>
    </xdr:from>
    <xdr:ext cx="190500" cy="86360"/>
    <xdr:sp macro="" textlink="">
      <xdr:nvSpPr>
        <xdr:cNvPr id="23" name="AutoShape 5" descr="P41_img_4">
          <a:extLst>
            <a:ext uri="{FF2B5EF4-FFF2-40B4-BE49-F238E27FC236}">
              <a16:creationId xmlns:a16="http://schemas.microsoft.com/office/drawing/2014/main" id="{69C9FDD2-C911-4689-9C7F-9C95E1926DA3}"/>
            </a:ext>
          </a:extLst>
        </xdr:cNvPr>
        <xdr:cNvSpPr>
          <a:spLocks noChangeAspect="1" noChangeArrowheads="1"/>
        </xdr:cNvSpPr>
      </xdr:nvSpPr>
      <xdr:spPr>
        <a:xfrm>
          <a:off x="7550150" y="463550"/>
          <a:ext cx="190500" cy="8636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20</xdr:col>
      <xdr:colOff>0</xdr:colOff>
      <xdr:row>2</xdr:row>
      <xdr:rowOff>0</xdr:rowOff>
    </xdr:from>
    <xdr:ext cx="200025" cy="86360"/>
    <xdr:sp macro="" textlink="">
      <xdr:nvSpPr>
        <xdr:cNvPr id="24" name="AutoShape 6" descr="P41_img_0">
          <a:extLst>
            <a:ext uri="{FF2B5EF4-FFF2-40B4-BE49-F238E27FC236}">
              <a16:creationId xmlns:a16="http://schemas.microsoft.com/office/drawing/2014/main" id="{255AFF70-E3E7-44B2-A796-C8505EB37216}"/>
            </a:ext>
          </a:extLst>
        </xdr:cNvPr>
        <xdr:cNvSpPr>
          <a:spLocks noChangeAspect="1" noChangeArrowheads="1"/>
        </xdr:cNvSpPr>
      </xdr:nvSpPr>
      <xdr:spPr>
        <a:xfrm>
          <a:off x="7124700" y="463550"/>
          <a:ext cx="200025" cy="8636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20</xdr:col>
      <xdr:colOff>209550</xdr:colOff>
      <xdr:row>2</xdr:row>
      <xdr:rowOff>0</xdr:rowOff>
    </xdr:from>
    <xdr:ext cx="199390" cy="86360"/>
    <xdr:sp macro="" textlink="">
      <xdr:nvSpPr>
        <xdr:cNvPr id="25" name="AutoShape 7" descr="P41_img_1">
          <a:extLst>
            <a:ext uri="{FF2B5EF4-FFF2-40B4-BE49-F238E27FC236}">
              <a16:creationId xmlns:a16="http://schemas.microsoft.com/office/drawing/2014/main" id="{EF85518E-5FDE-4143-8792-2AEFE9E5B2B7}"/>
            </a:ext>
          </a:extLst>
        </xdr:cNvPr>
        <xdr:cNvSpPr>
          <a:spLocks noChangeAspect="1" noChangeArrowheads="1"/>
        </xdr:cNvSpPr>
      </xdr:nvSpPr>
      <xdr:spPr>
        <a:xfrm>
          <a:off x="7334250" y="463550"/>
          <a:ext cx="199390" cy="8636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18</xdr:col>
      <xdr:colOff>419100</xdr:colOff>
      <xdr:row>2</xdr:row>
      <xdr:rowOff>0</xdr:rowOff>
    </xdr:from>
    <xdr:ext cx="113030" cy="86360"/>
    <xdr:sp macro="" textlink="">
      <xdr:nvSpPr>
        <xdr:cNvPr id="26" name="AutoShape 8" descr="P41_img_2">
          <a:extLst>
            <a:ext uri="{FF2B5EF4-FFF2-40B4-BE49-F238E27FC236}">
              <a16:creationId xmlns:a16="http://schemas.microsoft.com/office/drawing/2014/main" id="{780559C7-728E-464D-ACCF-50CA443BEF99}"/>
            </a:ext>
          </a:extLst>
        </xdr:cNvPr>
        <xdr:cNvSpPr>
          <a:spLocks noChangeAspect="1" noChangeArrowheads="1"/>
        </xdr:cNvSpPr>
      </xdr:nvSpPr>
      <xdr:spPr>
        <a:xfrm>
          <a:off x="6629400" y="463550"/>
          <a:ext cx="113030" cy="8636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21</xdr:col>
      <xdr:colOff>0</xdr:colOff>
      <xdr:row>2</xdr:row>
      <xdr:rowOff>0</xdr:rowOff>
    </xdr:from>
    <xdr:ext cx="200025" cy="86360"/>
    <xdr:sp macro="" textlink="">
      <xdr:nvSpPr>
        <xdr:cNvPr id="27" name="AutoShape 9" descr="P41_img_3">
          <a:extLst>
            <a:ext uri="{FF2B5EF4-FFF2-40B4-BE49-F238E27FC236}">
              <a16:creationId xmlns:a16="http://schemas.microsoft.com/office/drawing/2014/main" id="{932A4B7F-AC21-47B2-8461-AAB6C4D8BEEB}"/>
            </a:ext>
          </a:extLst>
        </xdr:cNvPr>
        <xdr:cNvSpPr>
          <a:spLocks noChangeAspect="1" noChangeArrowheads="1"/>
        </xdr:cNvSpPr>
      </xdr:nvSpPr>
      <xdr:spPr>
        <a:xfrm>
          <a:off x="7550150" y="463550"/>
          <a:ext cx="200025" cy="8636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21</xdr:col>
      <xdr:colOff>0</xdr:colOff>
      <xdr:row>2</xdr:row>
      <xdr:rowOff>0</xdr:rowOff>
    </xdr:from>
    <xdr:ext cx="190500" cy="86360"/>
    <xdr:sp macro="" textlink="">
      <xdr:nvSpPr>
        <xdr:cNvPr id="28" name="AutoShape 10" descr="P41_img_4">
          <a:extLst>
            <a:ext uri="{FF2B5EF4-FFF2-40B4-BE49-F238E27FC236}">
              <a16:creationId xmlns:a16="http://schemas.microsoft.com/office/drawing/2014/main" id="{B3694FA1-A93A-45A1-80D7-71EC693A6C06}"/>
            </a:ext>
          </a:extLst>
        </xdr:cNvPr>
        <xdr:cNvSpPr>
          <a:spLocks noChangeAspect="1" noChangeArrowheads="1"/>
        </xdr:cNvSpPr>
      </xdr:nvSpPr>
      <xdr:spPr>
        <a:xfrm>
          <a:off x="7550150" y="463550"/>
          <a:ext cx="190500" cy="8636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20</xdr:col>
      <xdr:colOff>0</xdr:colOff>
      <xdr:row>2</xdr:row>
      <xdr:rowOff>0</xdr:rowOff>
    </xdr:from>
    <xdr:ext cx="200025" cy="86360"/>
    <xdr:sp macro="" textlink="">
      <xdr:nvSpPr>
        <xdr:cNvPr id="29" name="AutoShape 11" descr="P41_img_0">
          <a:extLst>
            <a:ext uri="{FF2B5EF4-FFF2-40B4-BE49-F238E27FC236}">
              <a16:creationId xmlns:a16="http://schemas.microsoft.com/office/drawing/2014/main" id="{F87818CC-D616-4427-93DA-7DC72C9FEE57}"/>
            </a:ext>
          </a:extLst>
        </xdr:cNvPr>
        <xdr:cNvSpPr>
          <a:spLocks noChangeAspect="1" noChangeArrowheads="1"/>
        </xdr:cNvSpPr>
      </xdr:nvSpPr>
      <xdr:spPr>
        <a:xfrm>
          <a:off x="7124700" y="463550"/>
          <a:ext cx="200025" cy="8636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20</xdr:col>
      <xdr:colOff>209550</xdr:colOff>
      <xdr:row>2</xdr:row>
      <xdr:rowOff>0</xdr:rowOff>
    </xdr:from>
    <xdr:ext cx="199390" cy="86360"/>
    <xdr:sp macro="" textlink="">
      <xdr:nvSpPr>
        <xdr:cNvPr id="30" name="AutoShape 12" descr="P41_img_1">
          <a:extLst>
            <a:ext uri="{FF2B5EF4-FFF2-40B4-BE49-F238E27FC236}">
              <a16:creationId xmlns:a16="http://schemas.microsoft.com/office/drawing/2014/main" id="{B604C625-AA5A-43FB-82C2-DAA34153FFAD}"/>
            </a:ext>
          </a:extLst>
        </xdr:cNvPr>
        <xdr:cNvSpPr>
          <a:spLocks noChangeAspect="1" noChangeArrowheads="1"/>
        </xdr:cNvSpPr>
      </xdr:nvSpPr>
      <xdr:spPr>
        <a:xfrm>
          <a:off x="7334250" y="463550"/>
          <a:ext cx="199390" cy="8636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18</xdr:col>
      <xdr:colOff>419100</xdr:colOff>
      <xdr:row>2</xdr:row>
      <xdr:rowOff>0</xdr:rowOff>
    </xdr:from>
    <xdr:ext cx="113030" cy="86360"/>
    <xdr:sp macro="" textlink="">
      <xdr:nvSpPr>
        <xdr:cNvPr id="31" name="AutoShape 13" descr="P41_img_2">
          <a:extLst>
            <a:ext uri="{FF2B5EF4-FFF2-40B4-BE49-F238E27FC236}">
              <a16:creationId xmlns:a16="http://schemas.microsoft.com/office/drawing/2014/main" id="{AE72EA74-A87D-43A7-BC94-F6337E26DB9A}"/>
            </a:ext>
          </a:extLst>
        </xdr:cNvPr>
        <xdr:cNvSpPr>
          <a:spLocks noChangeAspect="1" noChangeArrowheads="1"/>
        </xdr:cNvSpPr>
      </xdr:nvSpPr>
      <xdr:spPr>
        <a:xfrm>
          <a:off x="6629400" y="463550"/>
          <a:ext cx="113030" cy="8636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21</xdr:col>
      <xdr:colOff>0</xdr:colOff>
      <xdr:row>2</xdr:row>
      <xdr:rowOff>0</xdr:rowOff>
    </xdr:from>
    <xdr:ext cx="200025" cy="86360"/>
    <xdr:sp macro="" textlink="">
      <xdr:nvSpPr>
        <xdr:cNvPr id="32" name="AutoShape 14" descr="P41_img_3">
          <a:extLst>
            <a:ext uri="{FF2B5EF4-FFF2-40B4-BE49-F238E27FC236}">
              <a16:creationId xmlns:a16="http://schemas.microsoft.com/office/drawing/2014/main" id="{156FA6D1-90E7-4F6E-940D-77B732CF7FE5}"/>
            </a:ext>
          </a:extLst>
        </xdr:cNvPr>
        <xdr:cNvSpPr>
          <a:spLocks noChangeAspect="1" noChangeArrowheads="1"/>
        </xdr:cNvSpPr>
      </xdr:nvSpPr>
      <xdr:spPr>
        <a:xfrm>
          <a:off x="7550150" y="463550"/>
          <a:ext cx="200025" cy="8636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21</xdr:col>
      <xdr:colOff>0</xdr:colOff>
      <xdr:row>2</xdr:row>
      <xdr:rowOff>0</xdr:rowOff>
    </xdr:from>
    <xdr:ext cx="190500" cy="86360"/>
    <xdr:sp macro="" textlink="">
      <xdr:nvSpPr>
        <xdr:cNvPr id="33" name="AutoShape 15" descr="P41_img_4">
          <a:extLst>
            <a:ext uri="{FF2B5EF4-FFF2-40B4-BE49-F238E27FC236}">
              <a16:creationId xmlns:a16="http://schemas.microsoft.com/office/drawing/2014/main" id="{30AF7F0F-4FD2-4A76-A082-B8EC9FA34A43}"/>
            </a:ext>
          </a:extLst>
        </xdr:cNvPr>
        <xdr:cNvSpPr>
          <a:spLocks noChangeAspect="1" noChangeArrowheads="1"/>
        </xdr:cNvSpPr>
      </xdr:nvSpPr>
      <xdr:spPr>
        <a:xfrm>
          <a:off x="7550150" y="463550"/>
          <a:ext cx="190500" cy="8636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24</xdr:col>
      <xdr:colOff>419100</xdr:colOff>
      <xdr:row>2</xdr:row>
      <xdr:rowOff>0</xdr:rowOff>
    </xdr:from>
    <xdr:ext cx="123190" cy="86360"/>
    <xdr:sp macro="" textlink="">
      <xdr:nvSpPr>
        <xdr:cNvPr id="34" name="AutoShape 16" descr="P41_img_2">
          <a:extLst>
            <a:ext uri="{FF2B5EF4-FFF2-40B4-BE49-F238E27FC236}">
              <a16:creationId xmlns:a16="http://schemas.microsoft.com/office/drawing/2014/main" id="{D1781FB4-1F76-4FA7-9F6A-CD92F297915C}"/>
            </a:ext>
          </a:extLst>
        </xdr:cNvPr>
        <xdr:cNvSpPr>
          <a:spLocks noChangeAspect="1" noChangeArrowheads="1"/>
        </xdr:cNvSpPr>
      </xdr:nvSpPr>
      <xdr:spPr>
        <a:xfrm>
          <a:off x="9042400" y="463550"/>
          <a:ext cx="123190" cy="8636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24</xdr:col>
      <xdr:colOff>419100</xdr:colOff>
      <xdr:row>2</xdr:row>
      <xdr:rowOff>0</xdr:rowOff>
    </xdr:from>
    <xdr:ext cx="123190" cy="86360"/>
    <xdr:sp macro="" textlink="">
      <xdr:nvSpPr>
        <xdr:cNvPr id="35" name="AutoShape 17" descr="P41_img_2">
          <a:extLst>
            <a:ext uri="{FF2B5EF4-FFF2-40B4-BE49-F238E27FC236}">
              <a16:creationId xmlns:a16="http://schemas.microsoft.com/office/drawing/2014/main" id="{4C403688-B451-433F-B175-EC6213EE439B}"/>
            </a:ext>
          </a:extLst>
        </xdr:cNvPr>
        <xdr:cNvSpPr>
          <a:spLocks noChangeAspect="1" noChangeArrowheads="1"/>
        </xdr:cNvSpPr>
      </xdr:nvSpPr>
      <xdr:spPr>
        <a:xfrm>
          <a:off x="9042400" y="463550"/>
          <a:ext cx="123190" cy="8636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20</xdr:col>
      <xdr:colOff>0</xdr:colOff>
      <xdr:row>7</xdr:row>
      <xdr:rowOff>0</xdr:rowOff>
    </xdr:from>
    <xdr:ext cx="200025" cy="85725"/>
    <xdr:sp macro="" textlink="">
      <xdr:nvSpPr>
        <xdr:cNvPr id="36" name="AutoShape 1" descr="P41_img_0">
          <a:extLst>
            <a:ext uri="{FF2B5EF4-FFF2-40B4-BE49-F238E27FC236}">
              <a16:creationId xmlns:a16="http://schemas.microsoft.com/office/drawing/2014/main" id="{0F56185F-5567-408D-A4EC-817640E05006}"/>
            </a:ext>
          </a:extLst>
        </xdr:cNvPr>
        <xdr:cNvSpPr>
          <a:spLocks noChangeAspect="1" noChangeArrowheads="1"/>
        </xdr:cNvSpPr>
      </xdr:nvSpPr>
      <xdr:spPr>
        <a:xfrm>
          <a:off x="7124700" y="2000250"/>
          <a:ext cx="200025" cy="857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20</xdr:col>
      <xdr:colOff>209550</xdr:colOff>
      <xdr:row>7</xdr:row>
      <xdr:rowOff>0</xdr:rowOff>
    </xdr:from>
    <xdr:ext cx="199390" cy="85725"/>
    <xdr:sp macro="" textlink="">
      <xdr:nvSpPr>
        <xdr:cNvPr id="37" name="AutoShape 2" descr="P41_img_1">
          <a:extLst>
            <a:ext uri="{FF2B5EF4-FFF2-40B4-BE49-F238E27FC236}">
              <a16:creationId xmlns:a16="http://schemas.microsoft.com/office/drawing/2014/main" id="{8DB54F04-E882-4CEA-80A3-7FADC4640453}"/>
            </a:ext>
          </a:extLst>
        </xdr:cNvPr>
        <xdr:cNvSpPr>
          <a:spLocks noChangeAspect="1" noChangeArrowheads="1"/>
        </xdr:cNvSpPr>
      </xdr:nvSpPr>
      <xdr:spPr>
        <a:xfrm>
          <a:off x="7334250" y="2000250"/>
          <a:ext cx="199390" cy="857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18</xdr:col>
      <xdr:colOff>419100</xdr:colOff>
      <xdr:row>7</xdr:row>
      <xdr:rowOff>0</xdr:rowOff>
    </xdr:from>
    <xdr:ext cx="113030" cy="85725"/>
    <xdr:sp macro="" textlink="">
      <xdr:nvSpPr>
        <xdr:cNvPr id="38" name="AutoShape 3" descr="P41_img_2">
          <a:extLst>
            <a:ext uri="{FF2B5EF4-FFF2-40B4-BE49-F238E27FC236}">
              <a16:creationId xmlns:a16="http://schemas.microsoft.com/office/drawing/2014/main" id="{612531F2-DCC0-4059-9B45-B577DB0FCAB5}"/>
            </a:ext>
          </a:extLst>
        </xdr:cNvPr>
        <xdr:cNvSpPr>
          <a:spLocks noChangeAspect="1" noChangeArrowheads="1"/>
        </xdr:cNvSpPr>
      </xdr:nvSpPr>
      <xdr:spPr>
        <a:xfrm>
          <a:off x="6629400" y="2000250"/>
          <a:ext cx="113030" cy="857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21</xdr:col>
      <xdr:colOff>0</xdr:colOff>
      <xdr:row>7</xdr:row>
      <xdr:rowOff>0</xdr:rowOff>
    </xdr:from>
    <xdr:ext cx="200025" cy="85725"/>
    <xdr:sp macro="" textlink="">
      <xdr:nvSpPr>
        <xdr:cNvPr id="39" name="AutoShape 4" descr="P41_img_3">
          <a:extLst>
            <a:ext uri="{FF2B5EF4-FFF2-40B4-BE49-F238E27FC236}">
              <a16:creationId xmlns:a16="http://schemas.microsoft.com/office/drawing/2014/main" id="{2E835127-09F1-4AEF-8110-ED9793681099}"/>
            </a:ext>
          </a:extLst>
        </xdr:cNvPr>
        <xdr:cNvSpPr>
          <a:spLocks noChangeAspect="1" noChangeArrowheads="1"/>
        </xdr:cNvSpPr>
      </xdr:nvSpPr>
      <xdr:spPr>
        <a:xfrm>
          <a:off x="7550150" y="2000250"/>
          <a:ext cx="200025" cy="857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21</xdr:col>
      <xdr:colOff>0</xdr:colOff>
      <xdr:row>7</xdr:row>
      <xdr:rowOff>0</xdr:rowOff>
    </xdr:from>
    <xdr:ext cx="190500" cy="85725"/>
    <xdr:sp macro="" textlink="">
      <xdr:nvSpPr>
        <xdr:cNvPr id="40" name="AutoShape 5" descr="P41_img_4">
          <a:extLst>
            <a:ext uri="{FF2B5EF4-FFF2-40B4-BE49-F238E27FC236}">
              <a16:creationId xmlns:a16="http://schemas.microsoft.com/office/drawing/2014/main" id="{BAA29F34-C35D-4DBE-A018-7DC66E3B9B7F}"/>
            </a:ext>
          </a:extLst>
        </xdr:cNvPr>
        <xdr:cNvSpPr>
          <a:spLocks noChangeAspect="1" noChangeArrowheads="1"/>
        </xdr:cNvSpPr>
      </xdr:nvSpPr>
      <xdr:spPr>
        <a:xfrm>
          <a:off x="7550150" y="2000250"/>
          <a:ext cx="190500" cy="857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20</xdr:col>
      <xdr:colOff>0</xdr:colOff>
      <xdr:row>7</xdr:row>
      <xdr:rowOff>0</xdr:rowOff>
    </xdr:from>
    <xdr:ext cx="200025" cy="85725"/>
    <xdr:sp macro="" textlink="">
      <xdr:nvSpPr>
        <xdr:cNvPr id="41" name="AutoShape 6" descr="P41_img_0">
          <a:extLst>
            <a:ext uri="{FF2B5EF4-FFF2-40B4-BE49-F238E27FC236}">
              <a16:creationId xmlns:a16="http://schemas.microsoft.com/office/drawing/2014/main" id="{260DAAF3-1C1A-4288-A4C8-8C75EEE3DD56}"/>
            </a:ext>
          </a:extLst>
        </xdr:cNvPr>
        <xdr:cNvSpPr>
          <a:spLocks noChangeAspect="1" noChangeArrowheads="1"/>
        </xdr:cNvSpPr>
      </xdr:nvSpPr>
      <xdr:spPr>
        <a:xfrm>
          <a:off x="7124700" y="2000250"/>
          <a:ext cx="200025" cy="857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20</xdr:col>
      <xdr:colOff>209550</xdr:colOff>
      <xdr:row>7</xdr:row>
      <xdr:rowOff>0</xdr:rowOff>
    </xdr:from>
    <xdr:ext cx="199390" cy="85725"/>
    <xdr:sp macro="" textlink="">
      <xdr:nvSpPr>
        <xdr:cNvPr id="42" name="AutoShape 7" descr="P41_img_1">
          <a:extLst>
            <a:ext uri="{FF2B5EF4-FFF2-40B4-BE49-F238E27FC236}">
              <a16:creationId xmlns:a16="http://schemas.microsoft.com/office/drawing/2014/main" id="{EA54A0C8-5771-4D5F-8A4C-4A4F27B7EF22}"/>
            </a:ext>
          </a:extLst>
        </xdr:cNvPr>
        <xdr:cNvSpPr>
          <a:spLocks noChangeAspect="1" noChangeArrowheads="1"/>
        </xdr:cNvSpPr>
      </xdr:nvSpPr>
      <xdr:spPr>
        <a:xfrm>
          <a:off x="7334250" y="2000250"/>
          <a:ext cx="199390" cy="857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18</xdr:col>
      <xdr:colOff>419100</xdr:colOff>
      <xdr:row>7</xdr:row>
      <xdr:rowOff>0</xdr:rowOff>
    </xdr:from>
    <xdr:ext cx="113030" cy="85725"/>
    <xdr:sp macro="" textlink="">
      <xdr:nvSpPr>
        <xdr:cNvPr id="43" name="AutoShape 8" descr="P41_img_2">
          <a:extLst>
            <a:ext uri="{FF2B5EF4-FFF2-40B4-BE49-F238E27FC236}">
              <a16:creationId xmlns:a16="http://schemas.microsoft.com/office/drawing/2014/main" id="{EC16ED02-EA36-4F39-AE6A-29C79888C47A}"/>
            </a:ext>
          </a:extLst>
        </xdr:cNvPr>
        <xdr:cNvSpPr>
          <a:spLocks noChangeAspect="1" noChangeArrowheads="1"/>
        </xdr:cNvSpPr>
      </xdr:nvSpPr>
      <xdr:spPr>
        <a:xfrm>
          <a:off x="6629400" y="2000250"/>
          <a:ext cx="113030" cy="857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21</xdr:col>
      <xdr:colOff>0</xdr:colOff>
      <xdr:row>7</xdr:row>
      <xdr:rowOff>0</xdr:rowOff>
    </xdr:from>
    <xdr:ext cx="200025" cy="85725"/>
    <xdr:sp macro="" textlink="">
      <xdr:nvSpPr>
        <xdr:cNvPr id="44" name="AutoShape 9" descr="P41_img_3">
          <a:extLst>
            <a:ext uri="{FF2B5EF4-FFF2-40B4-BE49-F238E27FC236}">
              <a16:creationId xmlns:a16="http://schemas.microsoft.com/office/drawing/2014/main" id="{85909F3D-C80C-47D7-90F5-EBB875464F66}"/>
            </a:ext>
          </a:extLst>
        </xdr:cNvPr>
        <xdr:cNvSpPr>
          <a:spLocks noChangeAspect="1" noChangeArrowheads="1"/>
        </xdr:cNvSpPr>
      </xdr:nvSpPr>
      <xdr:spPr>
        <a:xfrm>
          <a:off x="7550150" y="2000250"/>
          <a:ext cx="200025" cy="857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21</xdr:col>
      <xdr:colOff>0</xdr:colOff>
      <xdr:row>7</xdr:row>
      <xdr:rowOff>0</xdr:rowOff>
    </xdr:from>
    <xdr:ext cx="190500" cy="85725"/>
    <xdr:sp macro="" textlink="">
      <xdr:nvSpPr>
        <xdr:cNvPr id="45" name="AutoShape 10" descr="P41_img_4">
          <a:extLst>
            <a:ext uri="{FF2B5EF4-FFF2-40B4-BE49-F238E27FC236}">
              <a16:creationId xmlns:a16="http://schemas.microsoft.com/office/drawing/2014/main" id="{A58E5702-EF5C-4C81-9632-3AB3B18C5F61}"/>
            </a:ext>
          </a:extLst>
        </xdr:cNvPr>
        <xdr:cNvSpPr>
          <a:spLocks noChangeAspect="1" noChangeArrowheads="1"/>
        </xdr:cNvSpPr>
      </xdr:nvSpPr>
      <xdr:spPr>
        <a:xfrm>
          <a:off x="7550150" y="2000250"/>
          <a:ext cx="190500" cy="857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20</xdr:col>
      <xdr:colOff>0</xdr:colOff>
      <xdr:row>7</xdr:row>
      <xdr:rowOff>0</xdr:rowOff>
    </xdr:from>
    <xdr:ext cx="200025" cy="85725"/>
    <xdr:sp macro="" textlink="">
      <xdr:nvSpPr>
        <xdr:cNvPr id="46" name="AutoShape 11" descr="P41_img_0">
          <a:extLst>
            <a:ext uri="{FF2B5EF4-FFF2-40B4-BE49-F238E27FC236}">
              <a16:creationId xmlns:a16="http://schemas.microsoft.com/office/drawing/2014/main" id="{AFE3D272-898C-45C1-B6D8-09028EEAF5C7}"/>
            </a:ext>
          </a:extLst>
        </xdr:cNvPr>
        <xdr:cNvSpPr>
          <a:spLocks noChangeAspect="1" noChangeArrowheads="1"/>
        </xdr:cNvSpPr>
      </xdr:nvSpPr>
      <xdr:spPr>
        <a:xfrm>
          <a:off x="7124700" y="2000250"/>
          <a:ext cx="200025" cy="857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20</xdr:col>
      <xdr:colOff>209550</xdr:colOff>
      <xdr:row>7</xdr:row>
      <xdr:rowOff>0</xdr:rowOff>
    </xdr:from>
    <xdr:ext cx="199390" cy="85725"/>
    <xdr:sp macro="" textlink="">
      <xdr:nvSpPr>
        <xdr:cNvPr id="47" name="AutoShape 12" descr="P41_img_1">
          <a:extLst>
            <a:ext uri="{FF2B5EF4-FFF2-40B4-BE49-F238E27FC236}">
              <a16:creationId xmlns:a16="http://schemas.microsoft.com/office/drawing/2014/main" id="{85A0988D-CFFF-46B5-969F-FCC96F093C3C}"/>
            </a:ext>
          </a:extLst>
        </xdr:cNvPr>
        <xdr:cNvSpPr>
          <a:spLocks noChangeAspect="1" noChangeArrowheads="1"/>
        </xdr:cNvSpPr>
      </xdr:nvSpPr>
      <xdr:spPr>
        <a:xfrm>
          <a:off x="7334250" y="2000250"/>
          <a:ext cx="199390" cy="857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18</xdr:col>
      <xdr:colOff>419100</xdr:colOff>
      <xdr:row>7</xdr:row>
      <xdr:rowOff>0</xdr:rowOff>
    </xdr:from>
    <xdr:ext cx="113030" cy="85725"/>
    <xdr:sp macro="" textlink="">
      <xdr:nvSpPr>
        <xdr:cNvPr id="48" name="AutoShape 13" descr="P41_img_2">
          <a:extLst>
            <a:ext uri="{FF2B5EF4-FFF2-40B4-BE49-F238E27FC236}">
              <a16:creationId xmlns:a16="http://schemas.microsoft.com/office/drawing/2014/main" id="{5A0E36AF-375D-4309-B5C6-3A532569F319}"/>
            </a:ext>
          </a:extLst>
        </xdr:cNvPr>
        <xdr:cNvSpPr>
          <a:spLocks noChangeAspect="1" noChangeArrowheads="1"/>
        </xdr:cNvSpPr>
      </xdr:nvSpPr>
      <xdr:spPr>
        <a:xfrm>
          <a:off x="6629400" y="2000250"/>
          <a:ext cx="113030" cy="857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21</xdr:col>
      <xdr:colOff>0</xdr:colOff>
      <xdr:row>7</xdr:row>
      <xdr:rowOff>0</xdr:rowOff>
    </xdr:from>
    <xdr:ext cx="200025" cy="85725"/>
    <xdr:sp macro="" textlink="">
      <xdr:nvSpPr>
        <xdr:cNvPr id="49" name="AutoShape 14" descr="P41_img_3">
          <a:extLst>
            <a:ext uri="{FF2B5EF4-FFF2-40B4-BE49-F238E27FC236}">
              <a16:creationId xmlns:a16="http://schemas.microsoft.com/office/drawing/2014/main" id="{589E35C4-EE52-4E76-ACC1-8F8C5AC774DB}"/>
            </a:ext>
          </a:extLst>
        </xdr:cNvPr>
        <xdr:cNvSpPr>
          <a:spLocks noChangeAspect="1" noChangeArrowheads="1"/>
        </xdr:cNvSpPr>
      </xdr:nvSpPr>
      <xdr:spPr>
        <a:xfrm>
          <a:off x="7550150" y="2000250"/>
          <a:ext cx="200025" cy="857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20</xdr:col>
      <xdr:colOff>373380</xdr:colOff>
      <xdr:row>7</xdr:row>
      <xdr:rowOff>22860</xdr:rowOff>
    </xdr:from>
    <xdr:ext cx="190500" cy="85725"/>
    <xdr:sp macro="" textlink="">
      <xdr:nvSpPr>
        <xdr:cNvPr id="50" name="AutoShape 15" descr="P41_img_4">
          <a:extLst>
            <a:ext uri="{FF2B5EF4-FFF2-40B4-BE49-F238E27FC236}">
              <a16:creationId xmlns:a16="http://schemas.microsoft.com/office/drawing/2014/main" id="{AE54A5DB-E685-475A-93C4-84792238D7F2}"/>
            </a:ext>
          </a:extLst>
        </xdr:cNvPr>
        <xdr:cNvSpPr>
          <a:spLocks noChangeAspect="1" noChangeArrowheads="1"/>
        </xdr:cNvSpPr>
      </xdr:nvSpPr>
      <xdr:spPr>
        <a:xfrm>
          <a:off x="8206740" y="1623060"/>
          <a:ext cx="190500" cy="857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24</xdr:col>
      <xdr:colOff>419100</xdr:colOff>
      <xdr:row>7</xdr:row>
      <xdr:rowOff>0</xdr:rowOff>
    </xdr:from>
    <xdr:ext cx="123190" cy="85725"/>
    <xdr:sp macro="" textlink="">
      <xdr:nvSpPr>
        <xdr:cNvPr id="51" name="AutoShape 16" descr="P41_img_2">
          <a:extLst>
            <a:ext uri="{FF2B5EF4-FFF2-40B4-BE49-F238E27FC236}">
              <a16:creationId xmlns:a16="http://schemas.microsoft.com/office/drawing/2014/main" id="{9DE6B452-9456-4406-BE12-BCE64F37291D}"/>
            </a:ext>
          </a:extLst>
        </xdr:cNvPr>
        <xdr:cNvSpPr>
          <a:spLocks noChangeAspect="1" noChangeArrowheads="1"/>
        </xdr:cNvSpPr>
      </xdr:nvSpPr>
      <xdr:spPr>
        <a:xfrm>
          <a:off x="9042400" y="2000250"/>
          <a:ext cx="123190" cy="857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24</xdr:col>
      <xdr:colOff>419100</xdr:colOff>
      <xdr:row>7</xdr:row>
      <xdr:rowOff>0</xdr:rowOff>
    </xdr:from>
    <xdr:ext cx="123190" cy="85725"/>
    <xdr:sp macro="" textlink="">
      <xdr:nvSpPr>
        <xdr:cNvPr id="52" name="AutoShape 17" descr="P41_img_2">
          <a:extLst>
            <a:ext uri="{FF2B5EF4-FFF2-40B4-BE49-F238E27FC236}">
              <a16:creationId xmlns:a16="http://schemas.microsoft.com/office/drawing/2014/main" id="{716BDA69-2FF3-43C2-989F-C472B80ED6F4}"/>
            </a:ext>
          </a:extLst>
        </xdr:cNvPr>
        <xdr:cNvSpPr>
          <a:spLocks noChangeAspect="1" noChangeArrowheads="1"/>
        </xdr:cNvSpPr>
      </xdr:nvSpPr>
      <xdr:spPr>
        <a:xfrm>
          <a:off x="9042400" y="2000250"/>
          <a:ext cx="123190" cy="857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26</xdr:col>
      <xdr:colOff>348615</xdr:colOff>
      <xdr:row>2</xdr:row>
      <xdr:rowOff>0</xdr:rowOff>
    </xdr:from>
    <xdr:ext cx="0" cy="86360"/>
    <xdr:sp macro="" textlink="">
      <xdr:nvSpPr>
        <xdr:cNvPr id="53" name="AutoShape 16" descr="P41_img_2">
          <a:extLst>
            <a:ext uri="{FF2B5EF4-FFF2-40B4-BE49-F238E27FC236}">
              <a16:creationId xmlns:a16="http://schemas.microsoft.com/office/drawing/2014/main" id="{D3BF04A5-690B-4336-B63E-4F9FBF50E60C}"/>
            </a:ext>
          </a:extLst>
        </xdr:cNvPr>
        <xdr:cNvSpPr>
          <a:spLocks noChangeAspect="1" noChangeArrowheads="1"/>
        </xdr:cNvSpPr>
      </xdr:nvSpPr>
      <xdr:spPr>
        <a:xfrm>
          <a:off x="9911715" y="463550"/>
          <a:ext cx="0" cy="8636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26</xdr:col>
      <xdr:colOff>348615</xdr:colOff>
      <xdr:row>2</xdr:row>
      <xdr:rowOff>0</xdr:rowOff>
    </xdr:from>
    <xdr:ext cx="0" cy="86360"/>
    <xdr:sp macro="" textlink="">
      <xdr:nvSpPr>
        <xdr:cNvPr id="54" name="AutoShape 17" descr="P41_img_2">
          <a:extLst>
            <a:ext uri="{FF2B5EF4-FFF2-40B4-BE49-F238E27FC236}">
              <a16:creationId xmlns:a16="http://schemas.microsoft.com/office/drawing/2014/main" id="{6FBF12B6-13C8-4EDE-97EE-EDBFFAFBF06D}"/>
            </a:ext>
          </a:extLst>
        </xdr:cNvPr>
        <xdr:cNvSpPr>
          <a:spLocks noChangeAspect="1" noChangeArrowheads="1"/>
        </xdr:cNvSpPr>
      </xdr:nvSpPr>
      <xdr:spPr>
        <a:xfrm>
          <a:off x="9911715" y="463550"/>
          <a:ext cx="0" cy="8636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26</xdr:col>
      <xdr:colOff>348615</xdr:colOff>
      <xdr:row>7</xdr:row>
      <xdr:rowOff>0</xdr:rowOff>
    </xdr:from>
    <xdr:ext cx="0" cy="85725"/>
    <xdr:sp macro="" textlink="">
      <xdr:nvSpPr>
        <xdr:cNvPr id="55" name="AutoShape 16" descr="P41_img_2">
          <a:extLst>
            <a:ext uri="{FF2B5EF4-FFF2-40B4-BE49-F238E27FC236}">
              <a16:creationId xmlns:a16="http://schemas.microsoft.com/office/drawing/2014/main" id="{D16895D1-7739-4FB6-8405-11E4A498F996}"/>
            </a:ext>
          </a:extLst>
        </xdr:cNvPr>
        <xdr:cNvSpPr>
          <a:spLocks noChangeAspect="1" noChangeArrowheads="1"/>
        </xdr:cNvSpPr>
      </xdr:nvSpPr>
      <xdr:spPr>
        <a:xfrm>
          <a:off x="9911715" y="2000250"/>
          <a:ext cx="0" cy="857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26</xdr:col>
      <xdr:colOff>348615</xdr:colOff>
      <xdr:row>7</xdr:row>
      <xdr:rowOff>0</xdr:rowOff>
    </xdr:from>
    <xdr:ext cx="0" cy="85725"/>
    <xdr:sp macro="" textlink="">
      <xdr:nvSpPr>
        <xdr:cNvPr id="56" name="AutoShape 17" descr="P41_img_2">
          <a:extLst>
            <a:ext uri="{FF2B5EF4-FFF2-40B4-BE49-F238E27FC236}">
              <a16:creationId xmlns:a16="http://schemas.microsoft.com/office/drawing/2014/main" id="{0217A96A-47A8-429D-BC03-68B690EB5550}"/>
            </a:ext>
          </a:extLst>
        </xdr:cNvPr>
        <xdr:cNvSpPr>
          <a:spLocks noChangeAspect="1" noChangeArrowheads="1"/>
        </xdr:cNvSpPr>
      </xdr:nvSpPr>
      <xdr:spPr>
        <a:xfrm>
          <a:off x="9911715" y="2000250"/>
          <a:ext cx="0" cy="857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20</xdr:col>
      <xdr:colOff>0</xdr:colOff>
      <xdr:row>10</xdr:row>
      <xdr:rowOff>0</xdr:rowOff>
    </xdr:from>
    <xdr:ext cx="200025" cy="86360"/>
    <xdr:sp macro="" textlink="">
      <xdr:nvSpPr>
        <xdr:cNvPr id="57" name="AutoShape 1" descr="P41_img_0">
          <a:extLst>
            <a:ext uri="{FF2B5EF4-FFF2-40B4-BE49-F238E27FC236}">
              <a16:creationId xmlns:a16="http://schemas.microsoft.com/office/drawing/2014/main" id="{4005FFFE-23E5-4246-BA41-88142A6E8379}"/>
            </a:ext>
          </a:extLst>
        </xdr:cNvPr>
        <xdr:cNvSpPr>
          <a:spLocks noChangeAspect="1" noChangeArrowheads="1"/>
        </xdr:cNvSpPr>
      </xdr:nvSpPr>
      <xdr:spPr>
        <a:xfrm>
          <a:off x="7124700" y="2762250"/>
          <a:ext cx="200025" cy="8636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20</xdr:col>
      <xdr:colOff>209550</xdr:colOff>
      <xdr:row>10</xdr:row>
      <xdr:rowOff>0</xdr:rowOff>
    </xdr:from>
    <xdr:ext cx="199390" cy="86360"/>
    <xdr:sp macro="" textlink="">
      <xdr:nvSpPr>
        <xdr:cNvPr id="58" name="AutoShape 2" descr="P41_img_1">
          <a:extLst>
            <a:ext uri="{FF2B5EF4-FFF2-40B4-BE49-F238E27FC236}">
              <a16:creationId xmlns:a16="http://schemas.microsoft.com/office/drawing/2014/main" id="{8C041A0B-60A5-44C0-9BC7-A53FD9707B91}"/>
            </a:ext>
          </a:extLst>
        </xdr:cNvPr>
        <xdr:cNvSpPr>
          <a:spLocks noChangeAspect="1" noChangeArrowheads="1"/>
        </xdr:cNvSpPr>
      </xdr:nvSpPr>
      <xdr:spPr>
        <a:xfrm>
          <a:off x="7334250" y="2762250"/>
          <a:ext cx="199390" cy="8636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18</xdr:col>
      <xdr:colOff>419100</xdr:colOff>
      <xdr:row>10</xdr:row>
      <xdr:rowOff>0</xdr:rowOff>
    </xdr:from>
    <xdr:ext cx="113030" cy="86360"/>
    <xdr:sp macro="" textlink="">
      <xdr:nvSpPr>
        <xdr:cNvPr id="59" name="AutoShape 3" descr="P41_img_2">
          <a:extLst>
            <a:ext uri="{FF2B5EF4-FFF2-40B4-BE49-F238E27FC236}">
              <a16:creationId xmlns:a16="http://schemas.microsoft.com/office/drawing/2014/main" id="{78C5F067-21CD-4565-B314-16DA21344110}"/>
            </a:ext>
          </a:extLst>
        </xdr:cNvPr>
        <xdr:cNvSpPr>
          <a:spLocks noChangeAspect="1" noChangeArrowheads="1"/>
        </xdr:cNvSpPr>
      </xdr:nvSpPr>
      <xdr:spPr>
        <a:xfrm>
          <a:off x="6629400" y="2762250"/>
          <a:ext cx="113030" cy="8636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21</xdr:col>
      <xdr:colOff>0</xdr:colOff>
      <xdr:row>10</xdr:row>
      <xdr:rowOff>0</xdr:rowOff>
    </xdr:from>
    <xdr:ext cx="200025" cy="86360"/>
    <xdr:sp macro="" textlink="">
      <xdr:nvSpPr>
        <xdr:cNvPr id="60" name="AutoShape 4" descr="P41_img_3">
          <a:extLst>
            <a:ext uri="{FF2B5EF4-FFF2-40B4-BE49-F238E27FC236}">
              <a16:creationId xmlns:a16="http://schemas.microsoft.com/office/drawing/2014/main" id="{77D18E77-2410-4226-A3C2-1B17D66052CE}"/>
            </a:ext>
          </a:extLst>
        </xdr:cNvPr>
        <xdr:cNvSpPr>
          <a:spLocks noChangeAspect="1" noChangeArrowheads="1"/>
        </xdr:cNvSpPr>
      </xdr:nvSpPr>
      <xdr:spPr>
        <a:xfrm>
          <a:off x="7550150" y="2762250"/>
          <a:ext cx="200025" cy="8636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21</xdr:col>
      <xdr:colOff>0</xdr:colOff>
      <xdr:row>10</xdr:row>
      <xdr:rowOff>0</xdr:rowOff>
    </xdr:from>
    <xdr:ext cx="190500" cy="86360"/>
    <xdr:sp macro="" textlink="">
      <xdr:nvSpPr>
        <xdr:cNvPr id="61" name="AutoShape 5" descr="P41_img_4">
          <a:extLst>
            <a:ext uri="{FF2B5EF4-FFF2-40B4-BE49-F238E27FC236}">
              <a16:creationId xmlns:a16="http://schemas.microsoft.com/office/drawing/2014/main" id="{5C4793D5-9404-4C5E-94BA-07CE465C5411}"/>
            </a:ext>
          </a:extLst>
        </xdr:cNvPr>
        <xdr:cNvSpPr>
          <a:spLocks noChangeAspect="1" noChangeArrowheads="1"/>
        </xdr:cNvSpPr>
      </xdr:nvSpPr>
      <xdr:spPr>
        <a:xfrm>
          <a:off x="7550150" y="2762250"/>
          <a:ext cx="190500" cy="8636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20</xdr:col>
      <xdr:colOff>0</xdr:colOff>
      <xdr:row>10</xdr:row>
      <xdr:rowOff>0</xdr:rowOff>
    </xdr:from>
    <xdr:ext cx="200025" cy="86360"/>
    <xdr:sp macro="" textlink="">
      <xdr:nvSpPr>
        <xdr:cNvPr id="62" name="AutoShape 6" descr="P41_img_0">
          <a:extLst>
            <a:ext uri="{FF2B5EF4-FFF2-40B4-BE49-F238E27FC236}">
              <a16:creationId xmlns:a16="http://schemas.microsoft.com/office/drawing/2014/main" id="{10A87FBE-516B-472B-AA3E-6A2FD2D6AC55}"/>
            </a:ext>
          </a:extLst>
        </xdr:cNvPr>
        <xdr:cNvSpPr>
          <a:spLocks noChangeAspect="1" noChangeArrowheads="1"/>
        </xdr:cNvSpPr>
      </xdr:nvSpPr>
      <xdr:spPr>
        <a:xfrm>
          <a:off x="7124700" y="2762250"/>
          <a:ext cx="200025" cy="8636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20</xdr:col>
      <xdr:colOff>209550</xdr:colOff>
      <xdr:row>10</xdr:row>
      <xdr:rowOff>0</xdr:rowOff>
    </xdr:from>
    <xdr:ext cx="199390" cy="86360"/>
    <xdr:sp macro="" textlink="">
      <xdr:nvSpPr>
        <xdr:cNvPr id="63" name="AutoShape 7" descr="P41_img_1">
          <a:extLst>
            <a:ext uri="{FF2B5EF4-FFF2-40B4-BE49-F238E27FC236}">
              <a16:creationId xmlns:a16="http://schemas.microsoft.com/office/drawing/2014/main" id="{53808ADE-9771-4EEE-9F86-A403746E8171}"/>
            </a:ext>
          </a:extLst>
        </xdr:cNvPr>
        <xdr:cNvSpPr>
          <a:spLocks noChangeAspect="1" noChangeArrowheads="1"/>
        </xdr:cNvSpPr>
      </xdr:nvSpPr>
      <xdr:spPr>
        <a:xfrm>
          <a:off x="7334250" y="2762250"/>
          <a:ext cx="199390" cy="8636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18</xdr:col>
      <xdr:colOff>419100</xdr:colOff>
      <xdr:row>10</xdr:row>
      <xdr:rowOff>0</xdr:rowOff>
    </xdr:from>
    <xdr:ext cx="113030" cy="86360"/>
    <xdr:sp macro="" textlink="">
      <xdr:nvSpPr>
        <xdr:cNvPr id="64" name="AutoShape 8" descr="P41_img_2">
          <a:extLst>
            <a:ext uri="{FF2B5EF4-FFF2-40B4-BE49-F238E27FC236}">
              <a16:creationId xmlns:a16="http://schemas.microsoft.com/office/drawing/2014/main" id="{54F900DC-9D5C-4F00-966A-156C2E5FF0F0}"/>
            </a:ext>
          </a:extLst>
        </xdr:cNvPr>
        <xdr:cNvSpPr>
          <a:spLocks noChangeAspect="1" noChangeArrowheads="1"/>
        </xdr:cNvSpPr>
      </xdr:nvSpPr>
      <xdr:spPr>
        <a:xfrm>
          <a:off x="6629400" y="2762250"/>
          <a:ext cx="113030" cy="8636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21</xdr:col>
      <xdr:colOff>0</xdr:colOff>
      <xdr:row>10</xdr:row>
      <xdr:rowOff>0</xdr:rowOff>
    </xdr:from>
    <xdr:ext cx="200025" cy="86360"/>
    <xdr:sp macro="" textlink="">
      <xdr:nvSpPr>
        <xdr:cNvPr id="65" name="AutoShape 9" descr="P41_img_3">
          <a:extLst>
            <a:ext uri="{FF2B5EF4-FFF2-40B4-BE49-F238E27FC236}">
              <a16:creationId xmlns:a16="http://schemas.microsoft.com/office/drawing/2014/main" id="{542AF435-3077-46BD-9A67-62C9B964892F}"/>
            </a:ext>
          </a:extLst>
        </xdr:cNvPr>
        <xdr:cNvSpPr>
          <a:spLocks noChangeAspect="1" noChangeArrowheads="1"/>
        </xdr:cNvSpPr>
      </xdr:nvSpPr>
      <xdr:spPr>
        <a:xfrm>
          <a:off x="7550150" y="2762250"/>
          <a:ext cx="200025" cy="8636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21</xdr:col>
      <xdr:colOff>0</xdr:colOff>
      <xdr:row>10</xdr:row>
      <xdr:rowOff>0</xdr:rowOff>
    </xdr:from>
    <xdr:ext cx="190500" cy="86360"/>
    <xdr:sp macro="" textlink="">
      <xdr:nvSpPr>
        <xdr:cNvPr id="66" name="AutoShape 10" descr="P41_img_4">
          <a:extLst>
            <a:ext uri="{FF2B5EF4-FFF2-40B4-BE49-F238E27FC236}">
              <a16:creationId xmlns:a16="http://schemas.microsoft.com/office/drawing/2014/main" id="{35D8B5E7-0C12-42F3-B436-88307812C218}"/>
            </a:ext>
          </a:extLst>
        </xdr:cNvPr>
        <xdr:cNvSpPr>
          <a:spLocks noChangeAspect="1" noChangeArrowheads="1"/>
        </xdr:cNvSpPr>
      </xdr:nvSpPr>
      <xdr:spPr>
        <a:xfrm>
          <a:off x="7550150" y="2762250"/>
          <a:ext cx="190500" cy="8636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20</xdr:col>
      <xdr:colOff>0</xdr:colOff>
      <xdr:row>10</xdr:row>
      <xdr:rowOff>0</xdr:rowOff>
    </xdr:from>
    <xdr:ext cx="200025" cy="86360"/>
    <xdr:sp macro="" textlink="">
      <xdr:nvSpPr>
        <xdr:cNvPr id="67" name="AutoShape 11" descr="P41_img_0">
          <a:extLst>
            <a:ext uri="{FF2B5EF4-FFF2-40B4-BE49-F238E27FC236}">
              <a16:creationId xmlns:a16="http://schemas.microsoft.com/office/drawing/2014/main" id="{90944F26-1800-437E-9C1A-DE3FFB45F2CD}"/>
            </a:ext>
          </a:extLst>
        </xdr:cNvPr>
        <xdr:cNvSpPr>
          <a:spLocks noChangeAspect="1" noChangeArrowheads="1"/>
        </xdr:cNvSpPr>
      </xdr:nvSpPr>
      <xdr:spPr>
        <a:xfrm>
          <a:off x="7124700" y="2762250"/>
          <a:ext cx="200025" cy="8636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20</xdr:col>
      <xdr:colOff>209550</xdr:colOff>
      <xdr:row>10</xdr:row>
      <xdr:rowOff>0</xdr:rowOff>
    </xdr:from>
    <xdr:ext cx="199390" cy="86360"/>
    <xdr:sp macro="" textlink="">
      <xdr:nvSpPr>
        <xdr:cNvPr id="68" name="AutoShape 12" descr="P41_img_1">
          <a:extLst>
            <a:ext uri="{FF2B5EF4-FFF2-40B4-BE49-F238E27FC236}">
              <a16:creationId xmlns:a16="http://schemas.microsoft.com/office/drawing/2014/main" id="{7FC306AE-9161-4A21-BFC8-CB15F4B92E6C}"/>
            </a:ext>
          </a:extLst>
        </xdr:cNvPr>
        <xdr:cNvSpPr>
          <a:spLocks noChangeAspect="1" noChangeArrowheads="1"/>
        </xdr:cNvSpPr>
      </xdr:nvSpPr>
      <xdr:spPr>
        <a:xfrm>
          <a:off x="7334250" y="2762250"/>
          <a:ext cx="199390" cy="8636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18</xdr:col>
      <xdr:colOff>419100</xdr:colOff>
      <xdr:row>10</xdr:row>
      <xdr:rowOff>0</xdr:rowOff>
    </xdr:from>
    <xdr:ext cx="113030" cy="86360"/>
    <xdr:sp macro="" textlink="">
      <xdr:nvSpPr>
        <xdr:cNvPr id="69" name="AutoShape 13" descr="P41_img_2">
          <a:extLst>
            <a:ext uri="{FF2B5EF4-FFF2-40B4-BE49-F238E27FC236}">
              <a16:creationId xmlns:a16="http://schemas.microsoft.com/office/drawing/2014/main" id="{B33F1766-0B69-43DF-8937-AE2A6A334D76}"/>
            </a:ext>
          </a:extLst>
        </xdr:cNvPr>
        <xdr:cNvSpPr>
          <a:spLocks noChangeAspect="1" noChangeArrowheads="1"/>
        </xdr:cNvSpPr>
      </xdr:nvSpPr>
      <xdr:spPr>
        <a:xfrm>
          <a:off x="6629400" y="2762250"/>
          <a:ext cx="113030" cy="8636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21</xdr:col>
      <xdr:colOff>0</xdr:colOff>
      <xdr:row>10</xdr:row>
      <xdr:rowOff>0</xdr:rowOff>
    </xdr:from>
    <xdr:ext cx="200025" cy="86360"/>
    <xdr:sp macro="" textlink="">
      <xdr:nvSpPr>
        <xdr:cNvPr id="70" name="AutoShape 14" descr="P41_img_3">
          <a:extLst>
            <a:ext uri="{FF2B5EF4-FFF2-40B4-BE49-F238E27FC236}">
              <a16:creationId xmlns:a16="http://schemas.microsoft.com/office/drawing/2014/main" id="{3FE2B801-2C81-409A-B092-B1BCC1D83CBF}"/>
            </a:ext>
          </a:extLst>
        </xdr:cNvPr>
        <xdr:cNvSpPr>
          <a:spLocks noChangeAspect="1" noChangeArrowheads="1"/>
        </xdr:cNvSpPr>
      </xdr:nvSpPr>
      <xdr:spPr>
        <a:xfrm>
          <a:off x="7550150" y="2762250"/>
          <a:ext cx="200025" cy="8636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21</xdr:col>
      <xdr:colOff>0</xdr:colOff>
      <xdr:row>10</xdr:row>
      <xdr:rowOff>0</xdr:rowOff>
    </xdr:from>
    <xdr:ext cx="190500" cy="86360"/>
    <xdr:sp macro="" textlink="">
      <xdr:nvSpPr>
        <xdr:cNvPr id="71" name="AutoShape 15" descr="P41_img_4">
          <a:extLst>
            <a:ext uri="{FF2B5EF4-FFF2-40B4-BE49-F238E27FC236}">
              <a16:creationId xmlns:a16="http://schemas.microsoft.com/office/drawing/2014/main" id="{54664EAB-B3D9-4862-8A7D-8D873AB1D74B}"/>
            </a:ext>
          </a:extLst>
        </xdr:cNvPr>
        <xdr:cNvSpPr>
          <a:spLocks noChangeAspect="1" noChangeArrowheads="1"/>
        </xdr:cNvSpPr>
      </xdr:nvSpPr>
      <xdr:spPr>
        <a:xfrm>
          <a:off x="7550150" y="2762250"/>
          <a:ext cx="190500" cy="8636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24</xdr:col>
      <xdr:colOff>419100</xdr:colOff>
      <xdr:row>10</xdr:row>
      <xdr:rowOff>0</xdr:rowOff>
    </xdr:from>
    <xdr:ext cx="123190" cy="86360"/>
    <xdr:sp macro="" textlink="">
      <xdr:nvSpPr>
        <xdr:cNvPr id="72" name="AutoShape 16" descr="P41_img_2">
          <a:extLst>
            <a:ext uri="{FF2B5EF4-FFF2-40B4-BE49-F238E27FC236}">
              <a16:creationId xmlns:a16="http://schemas.microsoft.com/office/drawing/2014/main" id="{23982511-C09B-4B1C-8F12-30B40EC180C4}"/>
            </a:ext>
          </a:extLst>
        </xdr:cNvPr>
        <xdr:cNvSpPr>
          <a:spLocks noChangeAspect="1" noChangeArrowheads="1"/>
        </xdr:cNvSpPr>
      </xdr:nvSpPr>
      <xdr:spPr>
        <a:xfrm>
          <a:off x="9042400" y="2762250"/>
          <a:ext cx="123190" cy="8636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24</xdr:col>
      <xdr:colOff>419100</xdr:colOff>
      <xdr:row>10</xdr:row>
      <xdr:rowOff>0</xdr:rowOff>
    </xdr:from>
    <xdr:ext cx="123190" cy="86360"/>
    <xdr:sp macro="" textlink="">
      <xdr:nvSpPr>
        <xdr:cNvPr id="73" name="AutoShape 17" descr="P41_img_2">
          <a:extLst>
            <a:ext uri="{FF2B5EF4-FFF2-40B4-BE49-F238E27FC236}">
              <a16:creationId xmlns:a16="http://schemas.microsoft.com/office/drawing/2014/main" id="{4C8AB2A5-41B3-483A-83A9-EB31DA462F6D}"/>
            </a:ext>
          </a:extLst>
        </xdr:cNvPr>
        <xdr:cNvSpPr>
          <a:spLocks noChangeAspect="1" noChangeArrowheads="1"/>
        </xdr:cNvSpPr>
      </xdr:nvSpPr>
      <xdr:spPr>
        <a:xfrm>
          <a:off x="9042400" y="2762250"/>
          <a:ext cx="123190" cy="8636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26</xdr:col>
      <xdr:colOff>348615</xdr:colOff>
      <xdr:row>10</xdr:row>
      <xdr:rowOff>0</xdr:rowOff>
    </xdr:from>
    <xdr:ext cx="0" cy="86360"/>
    <xdr:sp macro="" textlink="">
      <xdr:nvSpPr>
        <xdr:cNvPr id="74" name="AutoShape 16" descr="P41_img_2">
          <a:extLst>
            <a:ext uri="{FF2B5EF4-FFF2-40B4-BE49-F238E27FC236}">
              <a16:creationId xmlns:a16="http://schemas.microsoft.com/office/drawing/2014/main" id="{2553B930-3467-479F-9F9C-339BAA70CB9D}"/>
            </a:ext>
          </a:extLst>
        </xdr:cNvPr>
        <xdr:cNvSpPr>
          <a:spLocks noChangeAspect="1" noChangeArrowheads="1"/>
        </xdr:cNvSpPr>
      </xdr:nvSpPr>
      <xdr:spPr>
        <a:xfrm>
          <a:off x="9911715" y="2762250"/>
          <a:ext cx="0" cy="8636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26</xdr:col>
      <xdr:colOff>348615</xdr:colOff>
      <xdr:row>10</xdr:row>
      <xdr:rowOff>0</xdr:rowOff>
    </xdr:from>
    <xdr:ext cx="0" cy="86360"/>
    <xdr:sp macro="" textlink="">
      <xdr:nvSpPr>
        <xdr:cNvPr id="75" name="AutoShape 17" descr="P41_img_2">
          <a:extLst>
            <a:ext uri="{FF2B5EF4-FFF2-40B4-BE49-F238E27FC236}">
              <a16:creationId xmlns:a16="http://schemas.microsoft.com/office/drawing/2014/main" id="{6E47FA95-5AE7-46F8-A21A-FE830B8C9A6F}"/>
            </a:ext>
          </a:extLst>
        </xdr:cNvPr>
        <xdr:cNvSpPr>
          <a:spLocks noChangeAspect="1" noChangeArrowheads="1"/>
        </xdr:cNvSpPr>
      </xdr:nvSpPr>
      <xdr:spPr>
        <a:xfrm>
          <a:off x="9911715" y="2762250"/>
          <a:ext cx="0" cy="8636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20</xdr:col>
      <xdr:colOff>0</xdr:colOff>
      <xdr:row>10</xdr:row>
      <xdr:rowOff>0</xdr:rowOff>
    </xdr:from>
    <xdr:ext cx="200025" cy="86360"/>
    <xdr:sp macro="" textlink="">
      <xdr:nvSpPr>
        <xdr:cNvPr id="76" name="AutoShape 1" descr="P41_img_0">
          <a:extLst>
            <a:ext uri="{FF2B5EF4-FFF2-40B4-BE49-F238E27FC236}">
              <a16:creationId xmlns:a16="http://schemas.microsoft.com/office/drawing/2014/main" id="{C27F0382-4581-4CB1-A960-575F74B89F28}"/>
            </a:ext>
          </a:extLst>
        </xdr:cNvPr>
        <xdr:cNvSpPr>
          <a:spLocks noChangeAspect="1" noChangeArrowheads="1"/>
        </xdr:cNvSpPr>
      </xdr:nvSpPr>
      <xdr:spPr>
        <a:xfrm>
          <a:off x="7124700" y="2762250"/>
          <a:ext cx="200025" cy="8636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20</xdr:col>
      <xdr:colOff>209550</xdr:colOff>
      <xdr:row>10</xdr:row>
      <xdr:rowOff>0</xdr:rowOff>
    </xdr:from>
    <xdr:ext cx="199390" cy="86360"/>
    <xdr:sp macro="" textlink="">
      <xdr:nvSpPr>
        <xdr:cNvPr id="77" name="AutoShape 2" descr="P41_img_1">
          <a:extLst>
            <a:ext uri="{FF2B5EF4-FFF2-40B4-BE49-F238E27FC236}">
              <a16:creationId xmlns:a16="http://schemas.microsoft.com/office/drawing/2014/main" id="{D3A76248-608F-4F1F-A345-61F1674C8199}"/>
            </a:ext>
          </a:extLst>
        </xdr:cNvPr>
        <xdr:cNvSpPr>
          <a:spLocks noChangeAspect="1" noChangeArrowheads="1"/>
        </xdr:cNvSpPr>
      </xdr:nvSpPr>
      <xdr:spPr>
        <a:xfrm>
          <a:off x="7334250" y="2762250"/>
          <a:ext cx="199390" cy="8636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18</xdr:col>
      <xdr:colOff>419100</xdr:colOff>
      <xdr:row>10</xdr:row>
      <xdr:rowOff>0</xdr:rowOff>
    </xdr:from>
    <xdr:ext cx="113030" cy="86360"/>
    <xdr:sp macro="" textlink="">
      <xdr:nvSpPr>
        <xdr:cNvPr id="78" name="AutoShape 3" descr="P41_img_2">
          <a:extLst>
            <a:ext uri="{FF2B5EF4-FFF2-40B4-BE49-F238E27FC236}">
              <a16:creationId xmlns:a16="http://schemas.microsoft.com/office/drawing/2014/main" id="{B1E87BD6-3762-4B4E-9A4F-F93BC481ADCA}"/>
            </a:ext>
          </a:extLst>
        </xdr:cNvPr>
        <xdr:cNvSpPr>
          <a:spLocks noChangeAspect="1" noChangeArrowheads="1"/>
        </xdr:cNvSpPr>
      </xdr:nvSpPr>
      <xdr:spPr>
        <a:xfrm>
          <a:off x="6629400" y="2762250"/>
          <a:ext cx="113030" cy="8636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21</xdr:col>
      <xdr:colOff>0</xdr:colOff>
      <xdr:row>10</xdr:row>
      <xdr:rowOff>0</xdr:rowOff>
    </xdr:from>
    <xdr:ext cx="200025" cy="86360"/>
    <xdr:sp macro="" textlink="">
      <xdr:nvSpPr>
        <xdr:cNvPr id="79" name="AutoShape 4" descr="P41_img_3">
          <a:extLst>
            <a:ext uri="{FF2B5EF4-FFF2-40B4-BE49-F238E27FC236}">
              <a16:creationId xmlns:a16="http://schemas.microsoft.com/office/drawing/2014/main" id="{3FE59A5B-8520-41C8-B4AE-8BDA7E4AD44F}"/>
            </a:ext>
          </a:extLst>
        </xdr:cNvPr>
        <xdr:cNvSpPr>
          <a:spLocks noChangeAspect="1" noChangeArrowheads="1"/>
        </xdr:cNvSpPr>
      </xdr:nvSpPr>
      <xdr:spPr>
        <a:xfrm>
          <a:off x="7550150" y="2762250"/>
          <a:ext cx="200025" cy="8636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21</xdr:col>
      <xdr:colOff>0</xdr:colOff>
      <xdr:row>10</xdr:row>
      <xdr:rowOff>0</xdr:rowOff>
    </xdr:from>
    <xdr:ext cx="190500" cy="86360"/>
    <xdr:sp macro="" textlink="">
      <xdr:nvSpPr>
        <xdr:cNvPr id="80" name="AutoShape 5" descr="P41_img_4">
          <a:extLst>
            <a:ext uri="{FF2B5EF4-FFF2-40B4-BE49-F238E27FC236}">
              <a16:creationId xmlns:a16="http://schemas.microsoft.com/office/drawing/2014/main" id="{F8A8E8F2-2494-4B54-B423-155F06E0D516}"/>
            </a:ext>
          </a:extLst>
        </xdr:cNvPr>
        <xdr:cNvSpPr>
          <a:spLocks noChangeAspect="1" noChangeArrowheads="1"/>
        </xdr:cNvSpPr>
      </xdr:nvSpPr>
      <xdr:spPr>
        <a:xfrm>
          <a:off x="7550150" y="2762250"/>
          <a:ext cx="190500" cy="8636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20</xdr:col>
      <xdr:colOff>0</xdr:colOff>
      <xdr:row>10</xdr:row>
      <xdr:rowOff>0</xdr:rowOff>
    </xdr:from>
    <xdr:ext cx="200025" cy="86360"/>
    <xdr:sp macro="" textlink="">
      <xdr:nvSpPr>
        <xdr:cNvPr id="81" name="AutoShape 6" descr="P41_img_0">
          <a:extLst>
            <a:ext uri="{FF2B5EF4-FFF2-40B4-BE49-F238E27FC236}">
              <a16:creationId xmlns:a16="http://schemas.microsoft.com/office/drawing/2014/main" id="{CD28DB02-AC55-401C-B388-0788FCB430F4}"/>
            </a:ext>
          </a:extLst>
        </xdr:cNvPr>
        <xdr:cNvSpPr>
          <a:spLocks noChangeAspect="1" noChangeArrowheads="1"/>
        </xdr:cNvSpPr>
      </xdr:nvSpPr>
      <xdr:spPr>
        <a:xfrm>
          <a:off x="7124700" y="2762250"/>
          <a:ext cx="200025" cy="8636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20</xdr:col>
      <xdr:colOff>209550</xdr:colOff>
      <xdr:row>10</xdr:row>
      <xdr:rowOff>0</xdr:rowOff>
    </xdr:from>
    <xdr:ext cx="199390" cy="86360"/>
    <xdr:sp macro="" textlink="">
      <xdr:nvSpPr>
        <xdr:cNvPr id="82" name="AutoShape 7" descr="P41_img_1">
          <a:extLst>
            <a:ext uri="{FF2B5EF4-FFF2-40B4-BE49-F238E27FC236}">
              <a16:creationId xmlns:a16="http://schemas.microsoft.com/office/drawing/2014/main" id="{CFA8865A-9C06-4475-9BC8-2F6B130A9FAB}"/>
            </a:ext>
          </a:extLst>
        </xdr:cNvPr>
        <xdr:cNvSpPr>
          <a:spLocks noChangeAspect="1" noChangeArrowheads="1"/>
        </xdr:cNvSpPr>
      </xdr:nvSpPr>
      <xdr:spPr>
        <a:xfrm>
          <a:off x="7334250" y="2762250"/>
          <a:ext cx="199390" cy="8636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18</xdr:col>
      <xdr:colOff>419100</xdr:colOff>
      <xdr:row>10</xdr:row>
      <xdr:rowOff>0</xdr:rowOff>
    </xdr:from>
    <xdr:ext cx="113030" cy="86360"/>
    <xdr:sp macro="" textlink="">
      <xdr:nvSpPr>
        <xdr:cNvPr id="83" name="AutoShape 8" descr="P41_img_2">
          <a:extLst>
            <a:ext uri="{FF2B5EF4-FFF2-40B4-BE49-F238E27FC236}">
              <a16:creationId xmlns:a16="http://schemas.microsoft.com/office/drawing/2014/main" id="{33F9FC84-D365-42EA-9379-5F83090A2311}"/>
            </a:ext>
          </a:extLst>
        </xdr:cNvPr>
        <xdr:cNvSpPr>
          <a:spLocks noChangeAspect="1" noChangeArrowheads="1"/>
        </xdr:cNvSpPr>
      </xdr:nvSpPr>
      <xdr:spPr>
        <a:xfrm>
          <a:off x="6629400" y="2762250"/>
          <a:ext cx="113030" cy="8636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21</xdr:col>
      <xdr:colOff>0</xdr:colOff>
      <xdr:row>10</xdr:row>
      <xdr:rowOff>0</xdr:rowOff>
    </xdr:from>
    <xdr:ext cx="200025" cy="86360"/>
    <xdr:sp macro="" textlink="">
      <xdr:nvSpPr>
        <xdr:cNvPr id="84" name="AutoShape 9" descr="P41_img_3">
          <a:extLst>
            <a:ext uri="{FF2B5EF4-FFF2-40B4-BE49-F238E27FC236}">
              <a16:creationId xmlns:a16="http://schemas.microsoft.com/office/drawing/2014/main" id="{0CE31384-DA71-4722-AD58-0149D6A95A06}"/>
            </a:ext>
          </a:extLst>
        </xdr:cNvPr>
        <xdr:cNvSpPr>
          <a:spLocks noChangeAspect="1" noChangeArrowheads="1"/>
        </xdr:cNvSpPr>
      </xdr:nvSpPr>
      <xdr:spPr>
        <a:xfrm>
          <a:off x="7550150" y="2762250"/>
          <a:ext cx="200025" cy="8636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21</xdr:col>
      <xdr:colOff>0</xdr:colOff>
      <xdr:row>10</xdr:row>
      <xdr:rowOff>0</xdr:rowOff>
    </xdr:from>
    <xdr:ext cx="190500" cy="86360"/>
    <xdr:sp macro="" textlink="">
      <xdr:nvSpPr>
        <xdr:cNvPr id="85" name="AutoShape 10" descr="P41_img_4">
          <a:extLst>
            <a:ext uri="{FF2B5EF4-FFF2-40B4-BE49-F238E27FC236}">
              <a16:creationId xmlns:a16="http://schemas.microsoft.com/office/drawing/2014/main" id="{33A68663-AC9B-4361-A453-DC7DD54F059A}"/>
            </a:ext>
          </a:extLst>
        </xdr:cNvPr>
        <xdr:cNvSpPr>
          <a:spLocks noChangeAspect="1" noChangeArrowheads="1"/>
        </xdr:cNvSpPr>
      </xdr:nvSpPr>
      <xdr:spPr>
        <a:xfrm>
          <a:off x="7550150" y="2762250"/>
          <a:ext cx="190500" cy="8636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20</xdr:col>
      <xdr:colOff>0</xdr:colOff>
      <xdr:row>10</xdr:row>
      <xdr:rowOff>0</xdr:rowOff>
    </xdr:from>
    <xdr:ext cx="200025" cy="86360"/>
    <xdr:sp macro="" textlink="">
      <xdr:nvSpPr>
        <xdr:cNvPr id="86" name="AutoShape 11" descr="P41_img_0">
          <a:extLst>
            <a:ext uri="{FF2B5EF4-FFF2-40B4-BE49-F238E27FC236}">
              <a16:creationId xmlns:a16="http://schemas.microsoft.com/office/drawing/2014/main" id="{E84A0C95-F77E-4ED3-A444-CD5F878B5C2E}"/>
            </a:ext>
          </a:extLst>
        </xdr:cNvPr>
        <xdr:cNvSpPr>
          <a:spLocks noChangeAspect="1" noChangeArrowheads="1"/>
        </xdr:cNvSpPr>
      </xdr:nvSpPr>
      <xdr:spPr>
        <a:xfrm>
          <a:off x="7124700" y="2762250"/>
          <a:ext cx="200025" cy="8636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20</xdr:col>
      <xdr:colOff>209550</xdr:colOff>
      <xdr:row>10</xdr:row>
      <xdr:rowOff>0</xdr:rowOff>
    </xdr:from>
    <xdr:ext cx="199390" cy="86360"/>
    <xdr:sp macro="" textlink="">
      <xdr:nvSpPr>
        <xdr:cNvPr id="87" name="AutoShape 12" descr="P41_img_1">
          <a:extLst>
            <a:ext uri="{FF2B5EF4-FFF2-40B4-BE49-F238E27FC236}">
              <a16:creationId xmlns:a16="http://schemas.microsoft.com/office/drawing/2014/main" id="{5097B2B9-BFCE-4D11-904F-863E52D9951A}"/>
            </a:ext>
          </a:extLst>
        </xdr:cNvPr>
        <xdr:cNvSpPr>
          <a:spLocks noChangeAspect="1" noChangeArrowheads="1"/>
        </xdr:cNvSpPr>
      </xdr:nvSpPr>
      <xdr:spPr>
        <a:xfrm>
          <a:off x="7334250" y="2762250"/>
          <a:ext cx="199390" cy="8636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18</xdr:col>
      <xdr:colOff>419100</xdr:colOff>
      <xdr:row>10</xdr:row>
      <xdr:rowOff>0</xdr:rowOff>
    </xdr:from>
    <xdr:ext cx="113030" cy="86360"/>
    <xdr:sp macro="" textlink="">
      <xdr:nvSpPr>
        <xdr:cNvPr id="88" name="AutoShape 13" descr="P41_img_2">
          <a:extLst>
            <a:ext uri="{FF2B5EF4-FFF2-40B4-BE49-F238E27FC236}">
              <a16:creationId xmlns:a16="http://schemas.microsoft.com/office/drawing/2014/main" id="{3FDDDB62-4E8F-4DEA-82F5-7394A7DEB18F}"/>
            </a:ext>
          </a:extLst>
        </xdr:cNvPr>
        <xdr:cNvSpPr>
          <a:spLocks noChangeAspect="1" noChangeArrowheads="1"/>
        </xdr:cNvSpPr>
      </xdr:nvSpPr>
      <xdr:spPr>
        <a:xfrm>
          <a:off x="6629400" y="2762250"/>
          <a:ext cx="113030" cy="8636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21</xdr:col>
      <xdr:colOff>0</xdr:colOff>
      <xdr:row>10</xdr:row>
      <xdr:rowOff>0</xdr:rowOff>
    </xdr:from>
    <xdr:ext cx="200025" cy="86360"/>
    <xdr:sp macro="" textlink="">
      <xdr:nvSpPr>
        <xdr:cNvPr id="89" name="AutoShape 14" descr="P41_img_3">
          <a:extLst>
            <a:ext uri="{FF2B5EF4-FFF2-40B4-BE49-F238E27FC236}">
              <a16:creationId xmlns:a16="http://schemas.microsoft.com/office/drawing/2014/main" id="{56334A14-6BD8-4B67-A16A-6FAA1D517A56}"/>
            </a:ext>
          </a:extLst>
        </xdr:cNvPr>
        <xdr:cNvSpPr>
          <a:spLocks noChangeAspect="1" noChangeArrowheads="1"/>
        </xdr:cNvSpPr>
      </xdr:nvSpPr>
      <xdr:spPr>
        <a:xfrm>
          <a:off x="7550150" y="2762250"/>
          <a:ext cx="200025" cy="8636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21</xdr:col>
      <xdr:colOff>0</xdr:colOff>
      <xdr:row>10</xdr:row>
      <xdr:rowOff>0</xdr:rowOff>
    </xdr:from>
    <xdr:ext cx="190500" cy="86360"/>
    <xdr:sp macro="" textlink="">
      <xdr:nvSpPr>
        <xdr:cNvPr id="90" name="AutoShape 15" descr="P41_img_4">
          <a:extLst>
            <a:ext uri="{FF2B5EF4-FFF2-40B4-BE49-F238E27FC236}">
              <a16:creationId xmlns:a16="http://schemas.microsoft.com/office/drawing/2014/main" id="{2DCE046D-69EA-4B99-82D8-7C11CE53D749}"/>
            </a:ext>
          </a:extLst>
        </xdr:cNvPr>
        <xdr:cNvSpPr>
          <a:spLocks noChangeAspect="1" noChangeArrowheads="1"/>
        </xdr:cNvSpPr>
      </xdr:nvSpPr>
      <xdr:spPr>
        <a:xfrm>
          <a:off x="7550150" y="2762250"/>
          <a:ext cx="190500" cy="8636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24</xdr:col>
      <xdr:colOff>419100</xdr:colOff>
      <xdr:row>10</xdr:row>
      <xdr:rowOff>0</xdr:rowOff>
    </xdr:from>
    <xdr:ext cx="123190" cy="86360"/>
    <xdr:sp macro="" textlink="">
      <xdr:nvSpPr>
        <xdr:cNvPr id="91" name="AutoShape 16" descr="P41_img_2">
          <a:extLst>
            <a:ext uri="{FF2B5EF4-FFF2-40B4-BE49-F238E27FC236}">
              <a16:creationId xmlns:a16="http://schemas.microsoft.com/office/drawing/2014/main" id="{552977AB-8B25-408C-8055-2A44FE88AAE6}"/>
            </a:ext>
          </a:extLst>
        </xdr:cNvPr>
        <xdr:cNvSpPr>
          <a:spLocks noChangeAspect="1" noChangeArrowheads="1"/>
        </xdr:cNvSpPr>
      </xdr:nvSpPr>
      <xdr:spPr>
        <a:xfrm>
          <a:off x="9042400" y="2762250"/>
          <a:ext cx="123190" cy="8636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24</xdr:col>
      <xdr:colOff>419100</xdr:colOff>
      <xdr:row>10</xdr:row>
      <xdr:rowOff>0</xdr:rowOff>
    </xdr:from>
    <xdr:ext cx="123190" cy="86360"/>
    <xdr:sp macro="" textlink="">
      <xdr:nvSpPr>
        <xdr:cNvPr id="92" name="AutoShape 17" descr="P41_img_2">
          <a:extLst>
            <a:ext uri="{FF2B5EF4-FFF2-40B4-BE49-F238E27FC236}">
              <a16:creationId xmlns:a16="http://schemas.microsoft.com/office/drawing/2014/main" id="{0B13F488-5597-4435-A1CF-4795B4B6FC5C}"/>
            </a:ext>
          </a:extLst>
        </xdr:cNvPr>
        <xdr:cNvSpPr>
          <a:spLocks noChangeAspect="1" noChangeArrowheads="1"/>
        </xdr:cNvSpPr>
      </xdr:nvSpPr>
      <xdr:spPr>
        <a:xfrm>
          <a:off x="9042400" y="2762250"/>
          <a:ext cx="123190" cy="8636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26</xdr:col>
      <xdr:colOff>348615</xdr:colOff>
      <xdr:row>10</xdr:row>
      <xdr:rowOff>0</xdr:rowOff>
    </xdr:from>
    <xdr:ext cx="0" cy="86360"/>
    <xdr:sp macro="" textlink="">
      <xdr:nvSpPr>
        <xdr:cNvPr id="93" name="AutoShape 16" descr="P41_img_2">
          <a:extLst>
            <a:ext uri="{FF2B5EF4-FFF2-40B4-BE49-F238E27FC236}">
              <a16:creationId xmlns:a16="http://schemas.microsoft.com/office/drawing/2014/main" id="{9888A223-DB8C-4A81-877E-CB7924F9999E}"/>
            </a:ext>
          </a:extLst>
        </xdr:cNvPr>
        <xdr:cNvSpPr>
          <a:spLocks noChangeAspect="1" noChangeArrowheads="1"/>
        </xdr:cNvSpPr>
      </xdr:nvSpPr>
      <xdr:spPr>
        <a:xfrm>
          <a:off x="9911715" y="2762250"/>
          <a:ext cx="0" cy="8636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26</xdr:col>
      <xdr:colOff>348615</xdr:colOff>
      <xdr:row>10</xdr:row>
      <xdr:rowOff>0</xdr:rowOff>
    </xdr:from>
    <xdr:ext cx="0" cy="86360"/>
    <xdr:sp macro="" textlink="">
      <xdr:nvSpPr>
        <xdr:cNvPr id="94" name="AutoShape 17" descr="P41_img_2">
          <a:extLst>
            <a:ext uri="{FF2B5EF4-FFF2-40B4-BE49-F238E27FC236}">
              <a16:creationId xmlns:a16="http://schemas.microsoft.com/office/drawing/2014/main" id="{0ED858F7-C746-40D6-9747-7A78D9B027EC}"/>
            </a:ext>
          </a:extLst>
        </xdr:cNvPr>
        <xdr:cNvSpPr>
          <a:spLocks noChangeAspect="1" noChangeArrowheads="1"/>
        </xdr:cNvSpPr>
      </xdr:nvSpPr>
      <xdr:spPr>
        <a:xfrm>
          <a:off x="9911715" y="2762250"/>
          <a:ext cx="0" cy="8636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20</xdr:col>
      <xdr:colOff>0</xdr:colOff>
      <xdr:row>13</xdr:row>
      <xdr:rowOff>0</xdr:rowOff>
    </xdr:from>
    <xdr:ext cx="200025" cy="85725"/>
    <xdr:sp macro="" textlink="">
      <xdr:nvSpPr>
        <xdr:cNvPr id="95" name="AutoShape 1" descr="P41_img_0">
          <a:extLst>
            <a:ext uri="{FF2B5EF4-FFF2-40B4-BE49-F238E27FC236}">
              <a16:creationId xmlns:a16="http://schemas.microsoft.com/office/drawing/2014/main" id="{A93B4530-6BF9-4929-8942-96F32BB18BB2}"/>
            </a:ext>
          </a:extLst>
        </xdr:cNvPr>
        <xdr:cNvSpPr>
          <a:spLocks noChangeAspect="1" noChangeArrowheads="1"/>
        </xdr:cNvSpPr>
      </xdr:nvSpPr>
      <xdr:spPr>
        <a:xfrm>
          <a:off x="7124700" y="3524250"/>
          <a:ext cx="200025" cy="857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20</xdr:col>
      <xdr:colOff>209550</xdr:colOff>
      <xdr:row>13</xdr:row>
      <xdr:rowOff>0</xdr:rowOff>
    </xdr:from>
    <xdr:ext cx="199390" cy="85725"/>
    <xdr:sp macro="" textlink="">
      <xdr:nvSpPr>
        <xdr:cNvPr id="96" name="AutoShape 2" descr="P41_img_1">
          <a:extLst>
            <a:ext uri="{FF2B5EF4-FFF2-40B4-BE49-F238E27FC236}">
              <a16:creationId xmlns:a16="http://schemas.microsoft.com/office/drawing/2014/main" id="{98521C34-78D7-49AB-82E7-EDE853ADA6CF}"/>
            </a:ext>
          </a:extLst>
        </xdr:cNvPr>
        <xdr:cNvSpPr>
          <a:spLocks noChangeAspect="1" noChangeArrowheads="1"/>
        </xdr:cNvSpPr>
      </xdr:nvSpPr>
      <xdr:spPr>
        <a:xfrm>
          <a:off x="7334250" y="3524250"/>
          <a:ext cx="199390" cy="857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18</xdr:col>
      <xdr:colOff>419100</xdr:colOff>
      <xdr:row>13</xdr:row>
      <xdr:rowOff>0</xdr:rowOff>
    </xdr:from>
    <xdr:ext cx="113030" cy="85725"/>
    <xdr:sp macro="" textlink="">
      <xdr:nvSpPr>
        <xdr:cNvPr id="97" name="AutoShape 3" descr="P41_img_2">
          <a:extLst>
            <a:ext uri="{FF2B5EF4-FFF2-40B4-BE49-F238E27FC236}">
              <a16:creationId xmlns:a16="http://schemas.microsoft.com/office/drawing/2014/main" id="{23B5C8C8-F968-47C6-A9FD-9383C7347D51}"/>
            </a:ext>
          </a:extLst>
        </xdr:cNvPr>
        <xdr:cNvSpPr>
          <a:spLocks noChangeAspect="1" noChangeArrowheads="1"/>
        </xdr:cNvSpPr>
      </xdr:nvSpPr>
      <xdr:spPr>
        <a:xfrm>
          <a:off x="6629400" y="3524250"/>
          <a:ext cx="113030" cy="857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21</xdr:col>
      <xdr:colOff>0</xdr:colOff>
      <xdr:row>13</xdr:row>
      <xdr:rowOff>0</xdr:rowOff>
    </xdr:from>
    <xdr:ext cx="200025" cy="85725"/>
    <xdr:sp macro="" textlink="">
      <xdr:nvSpPr>
        <xdr:cNvPr id="98" name="AutoShape 4" descr="P41_img_3">
          <a:extLst>
            <a:ext uri="{FF2B5EF4-FFF2-40B4-BE49-F238E27FC236}">
              <a16:creationId xmlns:a16="http://schemas.microsoft.com/office/drawing/2014/main" id="{FB88A034-6A7A-4758-862F-9C0265AC4149}"/>
            </a:ext>
          </a:extLst>
        </xdr:cNvPr>
        <xdr:cNvSpPr>
          <a:spLocks noChangeAspect="1" noChangeArrowheads="1"/>
        </xdr:cNvSpPr>
      </xdr:nvSpPr>
      <xdr:spPr>
        <a:xfrm>
          <a:off x="7550150" y="3524250"/>
          <a:ext cx="200025" cy="857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21</xdr:col>
      <xdr:colOff>0</xdr:colOff>
      <xdr:row>13</xdr:row>
      <xdr:rowOff>0</xdr:rowOff>
    </xdr:from>
    <xdr:ext cx="190500" cy="85725"/>
    <xdr:sp macro="" textlink="">
      <xdr:nvSpPr>
        <xdr:cNvPr id="99" name="AutoShape 5" descr="P41_img_4">
          <a:extLst>
            <a:ext uri="{FF2B5EF4-FFF2-40B4-BE49-F238E27FC236}">
              <a16:creationId xmlns:a16="http://schemas.microsoft.com/office/drawing/2014/main" id="{7AAA96DB-0ECA-4A74-B50A-1DEF8410C202}"/>
            </a:ext>
          </a:extLst>
        </xdr:cNvPr>
        <xdr:cNvSpPr>
          <a:spLocks noChangeAspect="1" noChangeArrowheads="1"/>
        </xdr:cNvSpPr>
      </xdr:nvSpPr>
      <xdr:spPr>
        <a:xfrm>
          <a:off x="7550150" y="3524250"/>
          <a:ext cx="190500" cy="857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20</xdr:col>
      <xdr:colOff>0</xdr:colOff>
      <xdr:row>13</xdr:row>
      <xdr:rowOff>0</xdr:rowOff>
    </xdr:from>
    <xdr:ext cx="200025" cy="85725"/>
    <xdr:sp macro="" textlink="">
      <xdr:nvSpPr>
        <xdr:cNvPr id="100" name="AutoShape 6" descr="P41_img_0">
          <a:extLst>
            <a:ext uri="{FF2B5EF4-FFF2-40B4-BE49-F238E27FC236}">
              <a16:creationId xmlns:a16="http://schemas.microsoft.com/office/drawing/2014/main" id="{A1DFCD81-CC49-4B68-8C1E-FF6C75BDA9E7}"/>
            </a:ext>
          </a:extLst>
        </xdr:cNvPr>
        <xdr:cNvSpPr>
          <a:spLocks noChangeAspect="1" noChangeArrowheads="1"/>
        </xdr:cNvSpPr>
      </xdr:nvSpPr>
      <xdr:spPr>
        <a:xfrm>
          <a:off x="7124700" y="3524250"/>
          <a:ext cx="200025" cy="857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20</xdr:col>
      <xdr:colOff>209550</xdr:colOff>
      <xdr:row>13</xdr:row>
      <xdr:rowOff>0</xdr:rowOff>
    </xdr:from>
    <xdr:ext cx="199390" cy="85725"/>
    <xdr:sp macro="" textlink="">
      <xdr:nvSpPr>
        <xdr:cNvPr id="101" name="AutoShape 7" descr="P41_img_1">
          <a:extLst>
            <a:ext uri="{FF2B5EF4-FFF2-40B4-BE49-F238E27FC236}">
              <a16:creationId xmlns:a16="http://schemas.microsoft.com/office/drawing/2014/main" id="{F5F756A5-212E-430D-BC96-3D6C9DD3DDBA}"/>
            </a:ext>
          </a:extLst>
        </xdr:cNvPr>
        <xdr:cNvSpPr>
          <a:spLocks noChangeAspect="1" noChangeArrowheads="1"/>
        </xdr:cNvSpPr>
      </xdr:nvSpPr>
      <xdr:spPr>
        <a:xfrm>
          <a:off x="7334250" y="3524250"/>
          <a:ext cx="199390" cy="857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18</xdr:col>
      <xdr:colOff>419100</xdr:colOff>
      <xdr:row>13</xdr:row>
      <xdr:rowOff>0</xdr:rowOff>
    </xdr:from>
    <xdr:ext cx="113030" cy="85725"/>
    <xdr:sp macro="" textlink="">
      <xdr:nvSpPr>
        <xdr:cNvPr id="102" name="AutoShape 8" descr="P41_img_2">
          <a:extLst>
            <a:ext uri="{FF2B5EF4-FFF2-40B4-BE49-F238E27FC236}">
              <a16:creationId xmlns:a16="http://schemas.microsoft.com/office/drawing/2014/main" id="{AFCCA4DF-8932-4B03-A3F6-F4A722801D4E}"/>
            </a:ext>
          </a:extLst>
        </xdr:cNvPr>
        <xdr:cNvSpPr>
          <a:spLocks noChangeAspect="1" noChangeArrowheads="1"/>
        </xdr:cNvSpPr>
      </xdr:nvSpPr>
      <xdr:spPr>
        <a:xfrm>
          <a:off x="6629400" y="3524250"/>
          <a:ext cx="113030" cy="857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21</xdr:col>
      <xdr:colOff>0</xdr:colOff>
      <xdr:row>13</xdr:row>
      <xdr:rowOff>0</xdr:rowOff>
    </xdr:from>
    <xdr:ext cx="200025" cy="85725"/>
    <xdr:sp macro="" textlink="">
      <xdr:nvSpPr>
        <xdr:cNvPr id="103" name="AutoShape 9" descr="P41_img_3">
          <a:extLst>
            <a:ext uri="{FF2B5EF4-FFF2-40B4-BE49-F238E27FC236}">
              <a16:creationId xmlns:a16="http://schemas.microsoft.com/office/drawing/2014/main" id="{F3D34EA1-6EEA-4EBA-8FF5-9A6026A81A0F}"/>
            </a:ext>
          </a:extLst>
        </xdr:cNvPr>
        <xdr:cNvSpPr>
          <a:spLocks noChangeAspect="1" noChangeArrowheads="1"/>
        </xdr:cNvSpPr>
      </xdr:nvSpPr>
      <xdr:spPr>
        <a:xfrm>
          <a:off x="7550150" y="3524250"/>
          <a:ext cx="200025" cy="857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21</xdr:col>
      <xdr:colOff>0</xdr:colOff>
      <xdr:row>13</xdr:row>
      <xdr:rowOff>0</xdr:rowOff>
    </xdr:from>
    <xdr:ext cx="190500" cy="85725"/>
    <xdr:sp macro="" textlink="">
      <xdr:nvSpPr>
        <xdr:cNvPr id="104" name="AutoShape 10" descr="P41_img_4">
          <a:extLst>
            <a:ext uri="{FF2B5EF4-FFF2-40B4-BE49-F238E27FC236}">
              <a16:creationId xmlns:a16="http://schemas.microsoft.com/office/drawing/2014/main" id="{B07F7EE5-6768-4CBC-BEEC-726EA28571D1}"/>
            </a:ext>
          </a:extLst>
        </xdr:cNvPr>
        <xdr:cNvSpPr>
          <a:spLocks noChangeAspect="1" noChangeArrowheads="1"/>
        </xdr:cNvSpPr>
      </xdr:nvSpPr>
      <xdr:spPr>
        <a:xfrm>
          <a:off x="7550150" y="3524250"/>
          <a:ext cx="190500" cy="857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20</xdr:col>
      <xdr:colOff>0</xdr:colOff>
      <xdr:row>13</xdr:row>
      <xdr:rowOff>0</xdr:rowOff>
    </xdr:from>
    <xdr:ext cx="200025" cy="85725"/>
    <xdr:sp macro="" textlink="">
      <xdr:nvSpPr>
        <xdr:cNvPr id="105" name="AutoShape 11" descr="P41_img_0">
          <a:extLst>
            <a:ext uri="{FF2B5EF4-FFF2-40B4-BE49-F238E27FC236}">
              <a16:creationId xmlns:a16="http://schemas.microsoft.com/office/drawing/2014/main" id="{85A0CD98-2F4B-4ACE-98A6-1A63900D6C78}"/>
            </a:ext>
          </a:extLst>
        </xdr:cNvPr>
        <xdr:cNvSpPr>
          <a:spLocks noChangeAspect="1" noChangeArrowheads="1"/>
        </xdr:cNvSpPr>
      </xdr:nvSpPr>
      <xdr:spPr>
        <a:xfrm>
          <a:off x="7124700" y="3524250"/>
          <a:ext cx="200025" cy="857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20</xdr:col>
      <xdr:colOff>209550</xdr:colOff>
      <xdr:row>13</xdr:row>
      <xdr:rowOff>0</xdr:rowOff>
    </xdr:from>
    <xdr:ext cx="199390" cy="85725"/>
    <xdr:sp macro="" textlink="">
      <xdr:nvSpPr>
        <xdr:cNvPr id="106" name="AutoShape 12" descr="P41_img_1">
          <a:extLst>
            <a:ext uri="{FF2B5EF4-FFF2-40B4-BE49-F238E27FC236}">
              <a16:creationId xmlns:a16="http://schemas.microsoft.com/office/drawing/2014/main" id="{0E396B6A-C1F8-4556-A53F-189673D301DA}"/>
            </a:ext>
          </a:extLst>
        </xdr:cNvPr>
        <xdr:cNvSpPr>
          <a:spLocks noChangeAspect="1" noChangeArrowheads="1"/>
        </xdr:cNvSpPr>
      </xdr:nvSpPr>
      <xdr:spPr>
        <a:xfrm>
          <a:off x="7334250" y="3524250"/>
          <a:ext cx="199390" cy="857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18</xdr:col>
      <xdr:colOff>419100</xdr:colOff>
      <xdr:row>13</xdr:row>
      <xdr:rowOff>0</xdr:rowOff>
    </xdr:from>
    <xdr:ext cx="113030" cy="85725"/>
    <xdr:sp macro="" textlink="">
      <xdr:nvSpPr>
        <xdr:cNvPr id="107" name="AutoShape 13" descr="P41_img_2">
          <a:extLst>
            <a:ext uri="{FF2B5EF4-FFF2-40B4-BE49-F238E27FC236}">
              <a16:creationId xmlns:a16="http://schemas.microsoft.com/office/drawing/2014/main" id="{D1CB10B5-0BAF-4D54-9C0A-72C21A043EE2}"/>
            </a:ext>
          </a:extLst>
        </xdr:cNvPr>
        <xdr:cNvSpPr>
          <a:spLocks noChangeAspect="1" noChangeArrowheads="1"/>
        </xdr:cNvSpPr>
      </xdr:nvSpPr>
      <xdr:spPr>
        <a:xfrm>
          <a:off x="6629400" y="3524250"/>
          <a:ext cx="113030" cy="857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21</xdr:col>
      <xdr:colOff>0</xdr:colOff>
      <xdr:row>13</xdr:row>
      <xdr:rowOff>0</xdr:rowOff>
    </xdr:from>
    <xdr:ext cx="200025" cy="85725"/>
    <xdr:sp macro="" textlink="">
      <xdr:nvSpPr>
        <xdr:cNvPr id="108" name="AutoShape 14" descr="P41_img_3">
          <a:extLst>
            <a:ext uri="{FF2B5EF4-FFF2-40B4-BE49-F238E27FC236}">
              <a16:creationId xmlns:a16="http://schemas.microsoft.com/office/drawing/2014/main" id="{9A3DEB3D-BD40-44A0-9C2F-A17E2468576C}"/>
            </a:ext>
          </a:extLst>
        </xdr:cNvPr>
        <xdr:cNvSpPr>
          <a:spLocks noChangeAspect="1" noChangeArrowheads="1"/>
        </xdr:cNvSpPr>
      </xdr:nvSpPr>
      <xdr:spPr>
        <a:xfrm>
          <a:off x="7550150" y="3524250"/>
          <a:ext cx="200025" cy="857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21</xdr:col>
      <xdr:colOff>0</xdr:colOff>
      <xdr:row>13</xdr:row>
      <xdr:rowOff>0</xdr:rowOff>
    </xdr:from>
    <xdr:ext cx="190500" cy="85725"/>
    <xdr:sp macro="" textlink="">
      <xdr:nvSpPr>
        <xdr:cNvPr id="109" name="AutoShape 15" descr="P41_img_4">
          <a:extLst>
            <a:ext uri="{FF2B5EF4-FFF2-40B4-BE49-F238E27FC236}">
              <a16:creationId xmlns:a16="http://schemas.microsoft.com/office/drawing/2014/main" id="{50F06355-20F5-4587-BEF9-D4CC60D34BC8}"/>
            </a:ext>
          </a:extLst>
        </xdr:cNvPr>
        <xdr:cNvSpPr>
          <a:spLocks noChangeAspect="1" noChangeArrowheads="1"/>
        </xdr:cNvSpPr>
      </xdr:nvSpPr>
      <xdr:spPr>
        <a:xfrm>
          <a:off x="7550150" y="3524250"/>
          <a:ext cx="190500" cy="857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24</xdr:col>
      <xdr:colOff>419100</xdr:colOff>
      <xdr:row>13</xdr:row>
      <xdr:rowOff>0</xdr:rowOff>
    </xdr:from>
    <xdr:ext cx="123190" cy="85725"/>
    <xdr:sp macro="" textlink="">
      <xdr:nvSpPr>
        <xdr:cNvPr id="110" name="AutoShape 16" descr="P41_img_2">
          <a:extLst>
            <a:ext uri="{FF2B5EF4-FFF2-40B4-BE49-F238E27FC236}">
              <a16:creationId xmlns:a16="http://schemas.microsoft.com/office/drawing/2014/main" id="{C77C409C-EFD8-4A92-8292-DFAE6478392B}"/>
            </a:ext>
          </a:extLst>
        </xdr:cNvPr>
        <xdr:cNvSpPr>
          <a:spLocks noChangeAspect="1" noChangeArrowheads="1"/>
        </xdr:cNvSpPr>
      </xdr:nvSpPr>
      <xdr:spPr>
        <a:xfrm>
          <a:off x="9042400" y="3524250"/>
          <a:ext cx="123190" cy="857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24</xdr:col>
      <xdr:colOff>419100</xdr:colOff>
      <xdr:row>13</xdr:row>
      <xdr:rowOff>0</xdr:rowOff>
    </xdr:from>
    <xdr:ext cx="123190" cy="85725"/>
    <xdr:sp macro="" textlink="">
      <xdr:nvSpPr>
        <xdr:cNvPr id="111" name="AutoShape 17" descr="P41_img_2">
          <a:extLst>
            <a:ext uri="{FF2B5EF4-FFF2-40B4-BE49-F238E27FC236}">
              <a16:creationId xmlns:a16="http://schemas.microsoft.com/office/drawing/2014/main" id="{3A4FAE7D-407F-432C-A0B4-5E64D8F8D3CC}"/>
            </a:ext>
          </a:extLst>
        </xdr:cNvPr>
        <xdr:cNvSpPr>
          <a:spLocks noChangeAspect="1" noChangeArrowheads="1"/>
        </xdr:cNvSpPr>
      </xdr:nvSpPr>
      <xdr:spPr>
        <a:xfrm>
          <a:off x="9042400" y="3524250"/>
          <a:ext cx="123190" cy="857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26</xdr:col>
      <xdr:colOff>348615</xdr:colOff>
      <xdr:row>13</xdr:row>
      <xdr:rowOff>0</xdr:rowOff>
    </xdr:from>
    <xdr:ext cx="0" cy="85725"/>
    <xdr:sp macro="" textlink="">
      <xdr:nvSpPr>
        <xdr:cNvPr id="112" name="AutoShape 16" descr="P41_img_2">
          <a:extLst>
            <a:ext uri="{FF2B5EF4-FFF2-40B4-BE49-F238E27FC236}">
              <a16:creationId xmlns:a16="http://schemas.microsoft.com/office/drawing/2014/main" id="{D191F88D-5D4F-4BA5-B3CB-E32C213DA888}"/>
            </a:ext>
          </a:extLst>
        </xdr:cNvPr>
        <xdr:cNvSpPr>
          <a:spLocks noChangeAspect="1" noChangeArrowheads="1"/>
        </xdr:cNvSpPr>
      </xdr:nvSpPr>
      <xdr:spPr>
        <a:xfrm>
          <a:off x="9911715" y="3524250"/>
          <a:ext cx="0" cy="857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26</xdr:col>
      <xdr:colOff>348615</xdr:colOff>
      <xdr:row>13</xdr:row>
      <xdr:rowOff>0</xdr:rowOff>
    </xdr:from>
    <xdr:ext cx="0" cy="85725"/>
    <xdr:sp macro="" textlink="">
      <xdr:nvSpPr>
        <xdr:cNvPr id="113" name="AutoShape 17" descr="P41_img_2">
          <a:extLst>
            <a:ext uri="{FF2B5EF4-FFF2-40B4-BE49-F238E27FC236}">
              <a16:creationId xmlns:a16="http://schemas.microsoft.com/office/drawing/2014/main" id="{6FEA9215-6998-4B02-84B7-4A0B02C103F6}"/>
            </a:ext>
          </a:extLst>
        </xdr:cNvPr>
        <xdr:cNvSpPr>
          <a:spLocks noChangeAspect="1" noChangeArrowheads="1"/>
        </xdr:cNvSpPr>
      </xdr:nvSpPr>
      <xdr:spPr>
        <a:xfrm>
          <a:off x="9911715" y="3524250"/>
          <a:ext cx="0" cy="857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20</xdr:col>
      <xdr:colOff>0</xdr:colOff>
      <xdr:row>13</xdr:row>
      <xdr:rowOff>0</xdr:rowOff>
    </xdr:from>
    <xdr:ext cx="200025" cy="85725"/>
    <xdr:sp macro="" textlink="">
      <xdr:nvSpPr>
        <xdr:cNvPr id="114" name="AutoShape 1" descr="P41_img_0">
          <a:extLst>
            <a:ext uri="{FF2B5EF4-FFF2-40B4-BE49-F238E27FC236}">
              <a16:creationId xmlns:a16="http://schemas.microsoft.com/office/drawing/2014/main" id="{8B33EB0D-9C8C-4C4E-947C-BEEF491CDAC1}"/>
            </a:ext>
          </a:extLst>
        </xdr:cNvPr>
        <xdr:cNvSpPr>
          <a:spLocks noChangeAspect="1" noChangeArrowheads="1"/>
        </xdr:cNvSpPr>
      </xdr:nvSpPr>
      <xdr:spPr>
        <a:xfrm>
          <a:off x="7124700" y="3524250"/>
          <a:ext cx="200025" cy="857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20</xdr:col>
      <xdr:colOff>209550</xdr:colOff>
      <xdr:row>13</xdr:row>
      <xdr:rowOff>0</xdr:rowOff>
    </xdr:from>
    <xdr:ext cx="199390" cy="85725"/>
    <xdr:sp macro="" textlink="">
      <xdr:nvSpPr>
        <xdr:cNvPr id="115" name="AutoShape 2" descr="P41_img_1">
          <a:extLst>
            <a:ext uri="{FF2B5EF4-FFF2-40B4-BE49-F238E27FC236}">
              <a16:creationId xmlns:a16="http://schemas.microsoft.com/office/drawing/2014/main" id="{C69705C1-1928-480E-A26D-1C6D91766169}"/>
            </a:ext>
          </a:extLst>
        </xdr:cNvPr>
        <xdr:cNvSpPr>
          <a:spLocks noChangeAspect="1" noChangeArrowheads="1"/>
        </xdr:cNvSpPr>
      </xdr:nvSpPr>
      <xdr:spPr>
        <a:xfrm>
          <a:off x="7334250" y="3524250"/>
          <a:ext cx="199390" cy="857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18</xdr:col>
      <xdr:colOff>419100</xdr:colOff>
      <xdr:row>13</xdr:row>
      <xdr:rowOff>0</xdr:rowOff>
    </xdr:from>
    <xdr:ext cx="113030" cy="85725"/>
    <xdr:sp macro="" textlink="">
      <xdr:nvSpPr>
        <xdr:cNvPr id="116" name="AutoShape 3" descr="P41_img_2">
          <a:extLst>
            <a:ext uri="{FF2B5EF4-FFF2-40B4-BE49-F238E27FC236}">
              <a16:creationId xmlns:a16="http://schemas.microsoft.com/office/drawing/2014/main" id="{C3C919E7-03CE-404A-8024-A5A3BF9C9625}"/>
            </a:ext>
          </a:extLst>
        </xdr:cNvPr>
        <xdr:cNvSpPr>
          <a:spLocks noChangeAspect="1" noChangeArrowheads="1"/>
        </xdr:cNvSpPr>
      </xdr:nvSpPr>
      <xdr:spPr>
        <a:xfrm>
          <a:off x="6629400" y="3524250"/>
          <a:ext cx="113030" cy="857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21</xdr:col>
      <xdr:colOff>0</xdr:colOff>
      <xdr:row>13</xdr:row>
      <xdr:rowOff>0</xdr:rowOff>
    </xdr:from>
    <xdr:ext cx="200025" cy="85725"/>
    <xdr:sp macro="" textlink="">
      <xdr:nvSpPr>
        <xdr:cNvPr id="117" name="AutoShape 4" descr="P41_img_3">
          <a:extLst>
            <a:ext uri="{FF2B5EF4-FFF2-40B4-BE49-F238E27FC236}">
              <a16:creationId xmlns:a16="http://schemas.microsoft.com/office/drawing/2014/main" id="{6E0B8915-194A-4E0D-BF15-A0EABEBD5241}"/>
            </a:ext>
          </a:extLst>
        </xdr:cNvPr>
        <xdr:cNvSpPr>
          <a:spLocks noChangeAspect="1" noChangeArrowheads="1"/>
        </xdr:cNvSpPr>
      </xdr:nvSpPr>
      <xdr:spPr>
        <a:xfrm>
          <a:off x="7550150" y="3524250"/>
          <a:ext cx="200025" cy="857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21</xdr:col>
      <xdr:colOff>0</xdr:colOff>
      <xdr:row>13</xdr:row>
      <xdr:rowOff>0</xdr:rowOff>
    </xdr:from>
    <xdr:ext cx="190500" cy="85725"/>
    <xdr:sp macro="" textlink="">
      <xdr:nvSpPr>
        <xdr:cNvPr id="118" name="AutoShape 5" descr="P41_img_4">
          <a:extLst>
            <a:ext uri="{FF2B5EF4-FFF2-40B4-BE49-F238E27FC236}">
              <a16:creationId xmlns:a16="http://schemas.microsoft.com/office/drawing/2014/main" id="{02D70519-E6B3-4423-9E9C-68D3065C7DE0}"/>
            </a:ext>
          </a:extLst>
        </xdr:cNvPr>
        <xdr:cNvSpPr>
          <a:spLocks noChangeAspect="1" noChangeArrowheads="1"/>
        </xdr:cNvSpPr>
      </xdr:nvSpPr>
      <xdr:spPr>
        <a:xfrm>
          <a:off x="7550150" y="3524250"/>
          <a:ext cx="190500" cy="857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20</xdr:col>
      <xdr:colOff>0</xdr:colOff>
      <xdr:row>13</xdr:row>
      <xdr:rowOff>0</xdr:rowOff>
    </xdr:from>
    <xdr:ext cx="200025" cy="85725"/>
    <xdr:sp macro="" textlink="">
      <xdr:nvSpPr>
        <xdr:cNvPr id="119" name="AutoShape 6" descr="P41_img_0">
          <a:extLst>
            <a:ext uri="{FF2B5EF4-FFF2-40B4-BE49-F238E27FC236}">
              <a16:creationId xmlns:a16="http://schemas.microsoft.com/office/drawing/2014/main" id="{7D1D886E-340A-42C6-B048-8E11701EB207}"/>
            </a:ext>
          </a:extLst>
        </xdr:cNvPr>
        <xdr:cNvSpPr>
          <a:spLocks noChangeAspect="1" noChangeArrowheads="1"/>
        </xdr:cNvSpPr>
      </xdr:nvSpPr>
      <xdr:spPr>
        <a:xfrm>
          <a:off x="7124700" y="3524250"/>
          <a:ext cx="200025" cy="857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20</xdr:col>
      <xdr:colOff>209550</xdr:colOff>
      <xdr:row>13</xdr:row>
      <xdr:rowOff>0</xdr:rowOff>
    </xdr:from>
    <xdr:ext cx="199390" cy="85725"/>
    <xdr:sp macro="" textlink="">
      <xdr:nvSpPr>
        <xdr:cNvPr id="120" name="AutoShape 7" descr="P41_img_1">
          <a:extLst>
            <a:ext uri="{FF2B5EF4-FFF2-40B4-BE49-F238E27FC236}">
              <a16:creationId xmlns:a16="http://schemas.microsoft.com/office/drawing/2014/main" id="{AD8F9B90-C0F1-492C-A668-DE9113CDF958}"/>
            </a:ext>
          </a:extLst>
        </xdr:cNvPr>
        <xdr:cNvSpPr>
          <a:spLocks noChangeAspect="1" noChangeArrowheads="1"/>
        </xdr:cNvSpPr>
      </xdr:nvSpPr>
      <xdr:spPr>
        <a:xfrm>
          <a:off x="7334250" y="3524250"/>
          <a:ext cx="199390" cy="857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18</xdr:col>
      <xdr:colOff>419100</xdr:colOff>
      <xdr:row>13</xdr:row>
      <xdr:rowOff>0</xdr:rowOff>
    </xdr:from>
    <xdr:ext cx="113030" cy="85725"/>
    <xdr:sp macro="" textlink="">
      <xdr:nvSpPr>
        <xdr:cNvPr id="121" name="AutoShape 8" descr="P41_img_2">
          <a:extLst>
            <a:ext uri="{FF2B5EF4-FFF2-40B4-BE49-F238E27FC236}">
              <a16:creationId xmlns:a16="http://schemas.microsoft.com/office/drawing/2014/main" id="{B95F79CA-3514-4FF8-85E8-0D20653541FE}"/>
            </a:ext>
          </a:extLst>
        </xdr:cNvPr>
        <xdr:cNvSpPr>
          <a:spLocks noChangeAspect="1" noChangeArrowheads="1"/>
        </xdr:cNvSpPr>
      </xdr:nvSpPr>
      <xdr:spPr>
        <a:xfrm>
          <a:off x="6629400" y="3524250"/>
          <a:ext cx="113030" cy="857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21</xdr:col>
      <xdr:colOff>0</xdr:colOff>
      <xdr:row>13</xdr:row>
      <xdr:rowOff>0</xdr:rowOff>
    </xdr:from>
    <xdr:ext cx="200025" cy="85725"/>
    <xdr:sp macro="" textlink="">
      <xdr:nvSpPr>
        <xdr:cNvPr id="122" name="AutoShape 9" descr="P41_img_3">
          <a:extLst>
            <a:ext uri="{FF2B5EF4-FFF2-40B4-BE49-F238E27FC236}">
              <a16:creationId xmlns:a16="http://schemas.microsoft.com/office/drawing/2014/main" id="{F1D8CEF9-345A-46A2-B408-56B63FF02AA3}"/>
            </a:ext>
          </a:extLst>
        </xdr:cNvPr>
        <xdr:cNvSpPr>
          <a:spLocks noChangeAspect="1" noChangeArrowheads="1"/>
        </xdr:cNvSpPr>
      </xdr:nvSpPr>
      <xdr:spPr>
        <a:xfrm>
          <a:off x="7550150" y="3524250"/>
          <a:ext cx="200025" cy="857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21</xdr:col>
      <xdr:colOff>0</xdr:colOff>
      <xdr:row>13</xdr:row>
      <xdr:rowOff>0</xdr:rowOff>
    </xdr:from>
    <xdr:ext cx="190500" cy="85725"/>
    <xdr:sp macro="" textlink="">
      <xdr:nvSpPr>
        <xdr:cNvPr id="123" name="AutoShape 10" descr="P41_img_4">
          <a:extLst>
            <a:ext uri="{FF2B5EF4-FFF2-40B4-BE49-F238E27FC236}">
              <a16:creationId xmlns:a16="http://schemas.microsoft.com/office/drawing/2014/main" id="{D9C13FAC-9459-42EA-846F-FA107B3914C4}"/>
            </a:ext>
          </a:extLst>
        </xdr:cNvPr>
        <xdr:cNvSpPr>
          <a:spLocks noChangeAspect="1" noChangeArrowheads="1"/>
        </xdr:cNvSpPr>
      </xdr:nvSpPr>
      <xdr:spPr>
        <a:xfrm>
          <a:off x="7550150" y="3524250"/>
          <a:ext cx="190500" cy="857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20</xdr:col>
      <xdr:colOff>0</xdr:colOff>
      <xdr:row>13</xdr:row>
      <xdr:rowOff>0</xdr:rowOff>
    </xdr:from>
    <xdr:ext cx="200025" cy="85725"/>
    <xdr:sp macro="" textlink="">
      <xdr:nvSpPr>
        <xdr:cNvPr id="124" name="AutoShape 11" descr="P41_img_0">
          <a:extLst>
            <a:ext uri="{FF2B5EF4-FFF2-40B4-BE49-F238E27FC236}">
              <a16:creationId xmlns:a16="http://schemas.microsoft.com/office/drawing/2014/main" id="{E63C9542-B9CC-452A-92BC-6A9444820C10}"/>
            </a:ext>
          </a:extLst>
        </xdr:cNvPr>
        <xdr:cNvSpPr>
          <a:spLocks noChangeAspect="1" noChangeArrowheads="1"/>
        </xdr:cNvSpPr>
      </xdr:nvSpPr>
      <xdr:spPr>
        <a:xfrm>
          <a:off x="7124700" y="3524250"/>
          <a:ext cx="200025" cy="857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20</xdr:col>
      <xdr:colOff>209550</xdr:colOff>
      <xdr:row>13</xdr:row>
      <xdr:rowOff>0</xdr:rowOff>
    </xdr:from>
    <xdr:ext cx="199390" cy="85725"/>
    <xdr:sp macro="" textlink="">
      <xdr:nvSpPr>
        <xdr:cNvPr id="125" name="AutoShape 12" descr="P41_img_1">
          <a:extLst>
            <a:ext uri="{FF2B5EF4-FFF2-40B4-BE49-F238E27FC236}">
              <a16:creationId xmlns:a16="http://schemas.microsoft.com/office/drawing/2014/main" id="{1DAD5313-79EA-4B38-B886-470F7692F077}"/>
            </a:ext>
          </a:extLst>
        </xdr:cNvPr>
        <xdr:cNvSpPr>
          <a:spLocks noChangeAspect="1" noChangeArrowheads="1"/>
        </xdr:cNvSpPr>
      </xdr:nvSpPr>
      <xdr:spPr>
        <a:xfrm>
          <a:off x="7334250" y="3524250"/>
          <a:ext cx="199390" cy="857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18</xdr:col>
      <xdr:colOff>419100</xdr:colOff>
      <xdr:row>13</xdr:row>
      <xdr:rowOff>0</xdr:rowOff>
    </xdr:from>
    <xdr:ext cx="113030" cy="85725"/>
    <xdr:sp macro="" textlink="">
      <xdr:nvSpPr>
        <xdr:cNvPr id="126" name="AutoShape 13" descr="P41_img_2">
          <a:extLst>
            <a:ext uri="{FF2B5EF4-FFF2-40B4-BE49-F238E27FC236}">
              <a16:creationId xmlns:a16="http://schemas.microsoft.com/office/drawing/2014/main" id="{9ED333D1-FDCA-422D-8764-216B36206E71}"/>
            </a:ext>
          </a:extLst>
        </xdr:cNvPr>
        <xdr:cNvSpPr>
          <a:spLocks noChangeAspect="1" noChangeArrowheads="1"/>
        </xdr:cNvSpPr>
      </xdr:nvSpPr>
      <xdr:spPr>
        <a:xfrm>
          <a:off x="6629400" y="3524250"/>
          <a:ext cx="113030" cy="857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21</xdr:col>
      <xdr:colOff>0</xdr:colOff>
      <xdr:row>13</xdr:row>
      <xdr:rowOff>0</xdr:rowOff>
    </xdr:from>
    <xdr:ext cx="200025" cy="85725"/>
    <xdr:sp macro="" textlink="">
      <xdr:nvSpPr>
        <xdr:cNvPr id="127" name="AutoShape 14" descr="P41_img_3">
          <a:extLst>
            <a:ext uri="{FF2B5EF4-FFF2-40B4-BE49-F238E27FC236}">
              <a16:creationId xmlns:a16="http://schemas.microsoft.com/office/drawing/2014/main" id="{28EDC27B-4619-4F2D-AACB-81A99AA61022}"/>
            </a:ext>
          </a:extLst>
        </xdr:cNvPr>
        <xdr:cNvSpPr>
          <a:spLocks noChangeAspect="1" noChangeArrowheads="1"/>
        </xdr:cNvSpPr>
      </xdr:nvSpPr>
      <xdr:spPr>
        <a:xfrm>
          <a:off x="7550150" y="3524250"/>
          <a:ext cx="200025" cy="857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21</xdr:col>
      <xdr:colOff>0</xdr:colOff>
      <xdr:row>13</xdr:row>
      <xdr:rowOff>0</xdr:rowOff>
    </xdr:from>
    <xdr:ext cx="190500" cy="85725"/>
    <xdr:sp macro="" textlink="">
      <xdr:nvSpPr>
        <xdr:cNvPr id="128" name="AutoShape 15" descr="P41_img_4">
          <a:extLst>
            <a:ext uri="{FF2B5EF4-FFF2-40B4-BE49-F238E27FC236}">
              <a16:creationId xmlns:a16="http://schemas.microsoft.com/office/drawing/2014/main" id="{F0AA7A93-97FB-47DD-8A31-D68762B26830}"/>
            </a:ext>
          </a:extLst>
        </xdr:cNvPr>
        <xdr:cNvSpPr>
          <a:spLocks noChangeAspect="1" noChangeArrowheads="1"/>
        </xdr:cNvSpPr>
      </xdr:nvSpPr>
      <xdr:spPr>
        <a:xfrm>
          <a:off x="7550150" y="3524250"/>
          <a:ext cx="190500" cy="857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24</xdr:col>
      <xdr:colOff>419100</xdr:colOff>
      <xdr:row>13</xdr:row>
      <xdr:rowOff>0</xdr:rowOff>
    </xdr:from>
    <xdr:ext cx="123190" cy="85725"/>
    <xdr:sp macro="" textlink="">
      <xdr:nvSpPr>
        <xdr:cNvPr id="129" name="AutoShape 16" descr="P41_img_2">
          <a:extLst>
            <a:ext uri="{FF2B5EF4-FFF2-40B4-BE49-F238E27FC236}">
              <a16:creationId xmlns:a16="http://schemas.microsoft.com/office/drawing/2014/main" id="{A69523B0-003B-409D-AFA4-BFA0F8E2D7BB}"/>
            </a:ext>
          </a:extLst>
        </xdr:cNvPr>
        <xdr:cNvSpPr>
          <a:spLocks noChangeAspect="1" noChangeArrowheads="1"/>
        </xdr:cNvSpPr>
      </xdr:nvSpPr>
      <xdr:spPr>
        <a:xfrm>
          <a:off x="9042400" y="3524250"/>
          <a:ext cx="123190" cy="857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24</xdr:col>
      <xdr:colOff>419100</xdr:colOff>
      <xdr:row>13</xdr:row>
      <xdr:rowOff>0</xdr:rowOff>
    </xdr:from>
    <xdr:ext cx="123190" cy="85725"/>
    <xdr:sp macro="" textlink="">
      <xdr:nvSpPr>
        <xdr:cNvPr id="130" name="AutoShape 17" descr="P41_img_2">
          <a:extLst>
            <a:ext uri="{FF2B5EF4-FFF2-40B4-BE49-F238E27FC236}">
              <a16:creationId xmlns:a16="http://schemas.microsoft.com/office/drawing/2014/main" id="{7D8597B3-112F-42B0-9A72-BD48AEC6F778}"/>
            </a:ext>
          </a:extLst>
        </xdr:cNvPr>
        <xdr:cNvSpPr>
          <a:spLocks noChangeAspect="1" noChangeArrowheads="1"/>
        </xdr:cNvSpPr>
      </xdr:nvSpPr>
      <xdr:spPr>
        <a:xfrm>
          <a:off x="9042400" y="3524250"/>
          <a:ext cx="123190" cy="857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26</xdr:col>
      <xdr:colOff>348615</xdr:colOff>
      <xdr:row>13</xdr:row>
      <xdr:rowOff>0</xdr:rowOff>
    </xdr:from>
    <xdr:ext cx="0" cy="85725"/>
    <xdr:sp macro="" textlink="">
      <xdr:nvSpPr>
        <xdr:cNvPr id="131" name="AutoShape 16" descr="P41_img_2">
          <a:extLst>
            <a:ext uri="{FF2B5EF4-FFF2-40B4-BE49-F238E27FC236}">
              <a16:creationId xmlns:a16="http://schemas.microsoft.com/office/drawing/2014/main" id="{B8AF5908-A513-419B-A949-F5C783BB775E}"/>
            </a:ext>
          </a:extLst>
        </xdr:cNvPr>
        <xdr:cNvSpPr>
          <a:spLocks noChangeAspect="1" noChangeArrowheads="1"/>
        </xdr:cNvSpPr>
      </xdr:nvSpPr>
      <xdr:spPr>
        <a:xfrm>
          <a:off x="9911715" y="3524250"/>
          <a:ext cx="0" cy="857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>
      <xdr:col>26</xdr:col>
      <xdr:colOff>348615</xdr:colOff>
      <xdr:row>13</xdr:row>
      <xdr:rowOff>0</xdr:rowOff>
    </xdr:from>
    <xdr:ext cx="0" cy="85725"/>
    <xdr:sp macro="" textlink="">
      <xdr:nvSpPr>
        <xdr:cNvPr id="132" name="AutoShape 17" descr="P41_img_2">
          <a:extLst>
            <a:ext uri="{FF2B5EF4-FFF2-40B4-BE49-F238E27FC236}">
              <a16:creationId xmlns:a16="http://schemas.microsoft.com/office/drawing/2014/main" id="{03E2A690-976C-4E72-A821-DBF0947B0293}"/>
            </a:ext>
          </a:extLst>
        </xdr:cNvPr>
        <xdr:cNvSpPr>
          <a:spLocks noChangeAspect="1" noChangeArrowheads="1"/>
        </xdr:cNvSpPr>
      </xdr:nvSpPr>
      <xdr:spPr>
        <a:xfrm>
          <a:off x="9911715" y="3524250"/>
          <a:ext cx="0" cy="85725"/>
        </a:xfrm>
        <a:prstGeom prst="rect">
          <a:avLst/>
        </a:prstGeom>
        <a:noFill/>
        <a:ln>
          <a:noFill/>
        </a:ln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2</xdr:row>
      <xdr:rowOff>0</xdr:rowOff>
    </xdr:from>
    <xdr:to>
      <xdr:col>20</xdr:col>
      <xdr:colOff>200025</xdr:colOff>
      <xdr:row>2</xdr:row>
      <xdr:rowOff>85725</xdr:rowOff>
    </xdr:to>
    <xdr:sp macro="" textlink="">
      <xdr:nvSpPr>
        <xdr:cNvPr id="2" name="AutoShape 1" descr="P41_img_0">
          <a:extLst>
            <a:ext uri="{FF2B5EF4-FFF2-40B4-BE49-F238E27FC236}">
              <a16:creationId xmlns:a16="http://schemas.microsoft.com/office/drawing/2014/main" id="{C9C75D7C-5E7D-4315-A1D6-F0F3BB89703F}"/>
            </a:ext>
          </a:extLst>
        </xdr:cNvPr>
        <xdr:cNvSpPr>
          <a:spLocks noChangeAspect="1" noChangeArrowheads="1"/>
        </xdr:cNvSpPr>
      </xdr:nvSpPr>
      <xdr:spPr>
        <a:xfrm>
          <a:off x="8267700" y="495300"/>
          <a:ext cx="200025" cy="857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20</xdr:col>
      <xdr:colOff>209550</xdr:colOff>
      <xdr:row>2</xdr:row>
      <xdr:rowOff>0</xdr:rowOff>
    </xdr:from>
    <xdr:to>
      <xdr:col>20</xdr:col>
      <xdr:colOff>386715</xdr:colOff>
      <xdr:row>2</xdr:row>
      <xdr:rowOff>85725</xdr:rowOff>
    </xdr:to>
    <xdr:sp macro="" textlink="">
      <xdr:nvSpPr>
        <xdr:cNvPr id="3" name="AutoShape 2" descr="P41_img_1">
          <a:extLst>
            <a:ext uri="{FF2B5EF4-FFF2-40B4-BE49-F238E27FC236}">
              <a16:creationId xmlns:a16="http://schemas.microsoft.com/office/drawing/2014/main" id="{98237E9F-2A29-4236-9ED4-87DF01A536AF}"/>
            </a:ext>
          </a:extLst>
        </xdr:cNvPr>
        <xdr:cNvSpPr>
          <a:spLocks noChangeAspect="1" noChangeArrowheads="1"/>
        </xdr:cNvSpPr>
      </xdr:nvSpPr>
      <xdr:spPr>
        <a:xfrm>
          <a:off x="8477250" y="495300"/>
          <a:ext cx="177165" cy="857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16</xdr:col>
      <xdr:colOff>342900</xdr:colOff>
      <xdr:row>2</xdr:row>
      <xdr:rowOff>0</xdr:rowOff>
    </xdr:from>
    <xdr:to>
      <xdr:col>17</xdr:col>
      <xdr:colOff>0</xdr:colOff>
      <xdr:row>2</xdr:row>
      <xdr:rowOff>85725</xdr:rowOff>
    </xdr:to>
    <xdr:sp macro="" textlink="">
      <xdr:nvSpPr>
        <xdr:cNvPr id="4" name="AutoShape 3" descr="P41_img_2">
          <a:extLst>
            <a:ext uri="{FF2B5EF4-FFF2-40B4-BE49-F238E27FC236}">
              <a16:creationId xmlns:a16="http://schemas.microsoft.com/office/drawing/2014/main" id="{1D1B3D2D-02CA-4D73-B44E-B3A91A42FE0B}"/>
            </a:ext>
          </a:extLst>
        </xdr:cNvPr>
        <xdr:cNvSpPr>
          <a:spLocks noChangeAspect="1" noChangeArrowheads="1"/>
        </xdr:cNvSpPr>
      </xdr:nvSpPr>
      <xdr:spPr>
        <a:xfrm>
          <a:off x="7112000" y="495300"/>
          <a:ext cx="6350" cy="857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21</xdr:col>
      <xdr:colOff>0</xdr:colOff>
      <xdr:row>2</xdr:row>
      <xdr:rowOff>0</xdr:rowOff>
    </xdr:from>
    <xdr:to>
      <xdr:col>21</xdr:col>
      <xdr:colOff>200025</xdr:colOff>
      <xdr:row>2</xdr:row>
      <xdr:rowOff>85725</xdr:rowOff>
    </xdr:to>
    <xdr:sp macro="" textlink="">
      <xdr:nvSpPr>
        <xdr:cNvPr id="5" name="AutoShape 4" descr="P41_img_3">
          <a:extLst>
            <a:ext uri="{FF2B5EF4-FFF2-40B4-BE49-F238E27FC236}">
              <a16:creationId xmlns:a16="http://schemas.microsoft.com/office/drawing/2014/main" id="{C9CCAC7F-E3FF-47EB-AAAA-F0305F3CAAC9}"/>
            </a:ext>
          </a:extLst>
        </xdr:cNvPr>
        <xdr:cNvSpPr>
          <a:spLocks noChangeAspect="1" noChangeArrowheads="1"/>
        </xdr:cNvSpPr>
      </xdr:nvSpPr>
      <xdr:spPr>
        <a:xfrm>
          <a:off x="8718550" y="495300"/>
          <a:ext cx="200025" cy="857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21</xdr:col>
      <xdr:colOff>0</xdr:colOff>
      <xdr:row>2</xdr:row>
      <xdr:rowOff>0</xdr:rowOff>
    </xdr:from>
    <xdr:to>
      <xdr:col>21</xdr:col>
      <xdr:colOff>190500</xdr:colOff>
      <xdr:row>2</xdr:row>
      <xdr:rowOff>85725</xdr:rowOff>
    </xdr:to>
    <xdr:sp macro="" textlink="">
      <xdr:nvSpPr>
        <xdr:cNvPr id="6" name="AutoShape 5" descr="P41_img_4">
          <a:extLst>
            <a:ext uri="{FF2B5EF4-FFF2-40B4-BE49-F238E27FC236}">
              <a16:creationId xmlns:a16="http://schemas.microsoft.com/office/drawing/2014/main" id="{016CD8B7-2162-49BC-80BD-91347C7DF70E}"/>
            </a:ext>
          </a:extLst>
        </xdr:cNvPr>
        <xdr:cNvSpPr>
          <a:spLocks noChangeAspect="1" noChangeArrowheads="1"/>
        </xdr:cNvSpPr>
      </xdr:nvSpPr>
      <xdr:spPr>
        <a:xfrm>
          <a:off x="8718550" y="495300"/>
          <a:ext cx="190500" cy="857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18</xdr:col>
      <xdr:colOff>342900</xdr:colOff>
      <xdr:row>2</xdr:row>
      <xdr:rowOff>0</xdr:rowOff>
    </xdr:from>
    <xdr:to>
      <xdr:col>19</xdr:col>
      <xdr:colOff>0</xdr:colOff>
      <xdr:row>2</xdr:row>
      <xdr:rowOff>85725</xdr:rowOff>
    </xdr:to>
    <xdr:sp macro="" textlink="">
      <xdr:nvSpPr>
        <xdr:cNvPr id="7" name="AutoShape 6" descr="P41_img_2">
          <a:extLst>
            <a:ext uri="{FF2B5EF4-FFF2-40B4-BE49-F238E27FC236}">
              <a16:creationId xmlns:a16="http://schemas.microsoft.com/office/drawing/2014/main" id="{E3B1A94A-81D7-4FB2-A5C9-F5906CA2072E}"/>
            </a:ext>
          </a:extLst>
        </xdr:cNvPr>
        <xdr:cNvSpPr>
          <a:spLocks noChangeAspect="1" noChangeArrowheads="1"/>
        </xdr:cNvSpPr>
      </xdr:nvSpPr>
      <xdr:spPr>
        <a:xfrm>
          <a:off x="7912100" y="495300"/>
          <a:ext cx="6350" cy="85725"/>
        </a:xfrm>
        <a:prstGeom prst="rect">
          <a:avLst/>
        </a:prstGeom>
        <a:noFill/>
        <a:ln>
          <a:noFill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0</xdr:colOff>
      <xdr:row>2</xdr:row>
      <xdr:rowOff>0</xdr:rowOff>
    </xdr:from>
    <xdr:to>
      <xdr:col>19</xdr:col>
      <xdr:colOff>200025</xdr:colOff>
      <xdr:row>2</xdr:row>
      <xdr:rowOff>85725</xdr:rowOff>
    </xdr:to>
    <xdr:sp macro="" textlink="">
      <xdr:nvSpPr>
        <xdr:cNvPr id="2" name="AutoShape 1" descr="P41_img_0">
          <a:extLst>
            <a:ext uri="{FF2B5EF4-FFF2-40B4-BE49-F238E27FC236}">
              <a16:creationId xmlns:a16="http://schemas.microsoft.com/office/drawing/2014/main" id="{A29ACF18-183C-4FEE-89D1-8646E94591C1}"/>
            </a:ext>
          </a:extLst>
        </xdr:cNvPr>
        <xdr:cNvSpPr>
          <a:spLocks noChangeAspect="1" noChangeArrowheads="1"/>
        </xdr:cNvSpPr>
      </xdr:nvSpPr>
      <xdr:spPr bwMode="auto">
        <a:xfrm>
          <a:off x="11626850" y="476250"/>
          <a:ext cx="20002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209550</xdr:colOff>
      <xdr:row>2</xdr:row>
      <xdr:rowOff>0</xdr:rowOff>
    </xdr:from>
    <xdr:to>
      <xdr:col>19</xdr:col>
      <xdr:colOff>409575</xdr:colOff>
      <xdr:row>2</xdr:row>
      <xdr:rowOff>85725</xdr:rowOff>
    </xdr:to>
    <xdr:sp macro="" textlink="">
      <xdr:nvSpPr>
        <xdr:cNvPr id="3" name="AutoShape 2" descr="P41_img_1">
          <a:extLst>
            <a:ext uri="{FF2B5EF4-FFF2-40B4-BE49-F238E27FC236}">
              <a16:creationId xmlns:a16="http://schemas.microsoft.com/office/drawing/2014/main" id="{1AC2D97B-E8DA-4E11-9D08-F3CBDE9A3077}"/>
            </a:ext>
          </a:extLst>
        </xdr:cNvPr>
        <xdr:cNvSpPr>
          <a:spLocks noChangeAspect="1" noChangeArrowheads="1"/>
        </xdr:cNvSpPr>
      </xdr:nvSpPr>
      <xdr:spPr bwMode="auto">
        <a:xfrm>
          <a:off x="11836400" y="476250"/>
          <a:ext cx="20002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419100</xdr:colOff>
      <xdr:row>2</xdr:row>
      <xdr:rowOff>0</xdr:rowOff>
    </xdr:from>
    <xdr:to>
      <xdr:col>18</xdr:col>
      <xdr:colOff>19050</xdr:colOff>
      <xdr:row>2</xdr:row>
      <xdr:rowOff>85725</xdr:rowOff>
    </xdr:to>
    <xdr:sp macro="" textlink="">
      <xdr:nvSpPr>
        <xdr:cNvPr id="4" name="AutoShape 3" descr="P41_img_2">
          <a:extLst>
            <a:ext uri="{FF2B5EF4-FFF2-40B4-BE49-F238E27FC236}">
              <a16:creationId xmlns:a16="http://schemas.microsoft.com/office/drawing/2014/main" id="{212D2FF2-A40F-46D0-BB9D-1C0B55E4CA49}"/>
            </a:ext>
          </a:extLst>
        </xdr:cNvPr>
        <xdr:cNvSpPr>
          <a:spLocks noChangeAspect="1" noChangeArrowheads="1"/>
        </xdr:cNvSpPr>
      </xdr:nvSpPr>
      <xdr:spPr bwMode="auto">
        <a:xfrm>
          <a:off x="11080750" y="476250"/>
          <a:ext cx="8255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0</xdr:colOff>
      <xdr:row>2</xdr:row>
      <xdr:rowOff>0</xdr:rowOff>
    </xdr:from>
    <xdr:to>
      <xdr:col>20</xdr:col>
      <xdr:colOff>200025</xdr:colOff>
      <xdr:row>2</xdr:row>
      <xdr:rowOff>85725</xdr:rowOff>
    </xdr:to>
    <xdr:sp macro="" textlink="">
      <xdr:nvSpPr>
        <xdr:cNvPr id="5" name="AutoShape 4" descr="P41_img_3">
          <a:extLst>
            <a:ext uri="{FF2B5EF4-FFF2-40B4-BE49-F238E27FC236}">
              <a16:creationId xmlns:a16="http://schemas.microsoft.com/office/drawing/2014/main" id="{EFECBE51-ACC1-4CB3-98AC-BED4E4BAAEB5}"/>
            </a:ext>
          </a:extLst>
        </xdr:cNvPr>
        <xdr:cNvSpPr>
          <a:spLocks noChangeAspect="1" noChangeArrowheads="1"/>
        </xdr:cNvSpPr>
      </xdr:nvSpPr>
      <xdr:spPr bwMode="auto">
        <a:xfrm>
          <a:off x="12090400" y="476250"/>
          <a:ext cx="20002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0</xdr:colOff>
      <xdr:row>2</xdr:row>
      <xdr:rowOff>0</xdr:rowOff>
    </xdr:from>
    <xdr:to>
      <xdr:col>20</xdr:col>
      <xdr:colOff>190500</xdr:colOff>
      <xdr:row>2</xdr:row>
      <xdr:rowOff>85725</xdr:rowOff>
    </xdr:to>
    <xdr:sp macro="" textlink="">
      <xdr:nvSpPr>
        <xdr:cNvPr id="6" name="AutoShape 5" descr="P41_img_4">
          <a:extLst>
            <a:ext uri="{FF2B5EF4-FFF2-40B4-BE49-F238E27FC236}">
              <a16:creationId xmlns:a16="http://schemas.microsoft.com/office/drawing/2014/main" id="{C0FF68FE-D291-4A25-BAD4-FFB8DB61095E}"/>
            </a:ext>
          </a:extLst>
        </xdr:cNvPr>
        <xdr:cNvSpPr>
          <a:spLocks noChangeAspect="1" noChangeArrowheads="1"/>
        </xdr:cNvSpPr>
      </xdr:nvSpPr>
      <xdr:spPr bwMode="auto">
        <a:xfrm>
          <a:off x="12090400" y="476250"/>
          <a:ext cx="1905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7.bin"/><Relationship Id="rId3" Type="http://schemas.openxmlformats.org/officeDocument/2006/relationships/printerSettings" Target="../printerSettings/printerSettings32.bin"/><Relationship Id="rId7" Type="http://schemas.openxmlformats.org/officeDocument/2006/relationships/printerSettings" Target="../printerSettings/printerSettings36.bin"/><Relationship Id="rId2" Type="http://schemas.openxmlformats.org/officeDocument/2006/relationships/printerSettings" Target="../printerSettings/printerSettings31.bin"/><Relationship Id="rId1" Type="http://schemas.openxmlformats.org/officeDocument/2006/relationships/printerSettings" Target="../printerSettings/printerSettings30.bin"/><Relationship Id="rId6" Type="http://schemas.openxmlformats.org/officeDocument/2006/relationships/printerSettings" Target="../printerSettings/printerSettings35.bin"/><Relationship Id="rId5" Type="http://schemas.openxmlformats.org/officeDocument/2006/relationships/printerSettings" Target="../printerSettings/printerSettings34.bin"/><Relationship Id="rId4" Type="http://schemas.openxmlformats.org/officeDocument/2006/relationships/printerSettings" Target="../printerSettings/printerSettings33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2.bin"/><Relationship Id="rId3" Type="http://schemas.openxmlformats.org/officeDocument/2006/relationships/printerSettings" Target="../printerSettings/printerSettings7.bin"/><Relationship Id="rId7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6" Type="http://schemas.openxmlformats.org/officeDocument/2006/relationships/printerSettings" Target="../printerSettings/printerSettings10.bin"/><Relationship Id="rId5" Type="http://schemas.openxmlformats.org/officeDocument/2006/relationships/printerSettings" Target="../printerSettings/printerSettings9.bin"/><Relationship Id="rId4" Type="http://schemas.openxmlformats.org/officeDocument/2006/relationships/printerSettings" Target="../printerSettings/printerSettings8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7" Type="http://schemas.openxmlformats.org/officeDocument/2006/relationships/printerSettings" Target="../printerSettings/printerSettings19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6" Type="http://schemas.openxmlformats.org/officeDocument/2006/relationships/printerSettings" Target="../printerSettings/printerSettings18.bin"/><Relationship Id="rId5" Type="http://schemas.openxmlformats.org/officeDocument/2006/relationships/printerSettings" Target="../printerSettings/printerSettings17.bin"/><Relationship Id="rId4" Type="http://schemas.openxmlformats.org/officeDocument/2006/relationships/printerSettings" Target="../printerSettings/printerSettings16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7.bin"/><Relationship Id="rId3" Type="http://schemas.openxmlformats.org/officeDocument/2006/relationships/printerSettings" Target="../printerSettings/printerSettings22.bin"/><Relationship Id="rId7" Type="http://schemas.openxmlformats.org/officeDocument/2006/relationships/printerSettings" Target="../printerSettings/printerSettings26.bin"/><Relationship Id="rId2" Type="http://schemas.openxmlformats.org/officeDocument/2006/relationships/printerSettings" Target="../printerSettings/printerSettings21.bin"/><Relationship Id="rId1" Type="http://schemas.openxmlformats.org/officeDocument/2006/relationships/printerSettings" Target="../printerSettings/printerSettings20.bin"/><Relationship Id="rId6" Type="http://schemas.openxmlformats.org/officeDocument/2006/relationships/printerSettings" Target="../printerSettings/printerSettings25.bin"/><Relationship Id="rId5" Type="http://schemas.openxmlformats.org/officeDocument/2006/relationships/printerSettings" Target="../printerSettings/printerSettings24.bin"/><Relationship Id="rId4" Type="http://schemas.openxmlformats.org/officeDocument/2006/relationships/printerSettings" Target="../printerSettings/printerSettings2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DA7C6-A195-4EB8-B20C-652AC6133174}">
  <sheetPr>
    <pageSetUpPr fitToPage="1"/>
  </sheetPr>
  <dimension ref="A1:M324"/>
  <sheetViews>
    <sheetView showGridLines="0" tabSelected="1" view="pageBreakPreview" zoomScaleNormal="100" zoomScaleSheetLayoutView="100" workbookViewId="0"/>
  </sheetViews>
  <sheetFormatPr defaultColWidth="9" defaultRowHeight="10.8" x14ac:dyDescent="0.2"/>
  <cols>
    <col min="1" max="1" width="7.6640625" style="84" customWidth="1"/>
    <col min="2" max="2" width="10.33203125" style="84" customWidth="1"/>
    <col min="3" max="3" width="10.33203125" style="85" customWidth="1"/>
    <col min="4" max="13" width="10.33203125" style="84" customWidth="1"/>
    <col min="14" max="16384" width="9" style="84"/>
  </cols>
  <sheetData>
    <row r="1" spans="1:13" ht="18.75" customHeight="1" x14ac:dyDescent="0.2">
      <c r="A1" s="327" t="s">
        <v>715</v>
      </c>
    </row>
    <row r="2" spans="1:13" ht="15" customHeight="1" x14ac:dyDescent="0.2">
      <c r="M2" s="86" t="s">
        <v>528</v>
      </c>
    </row>
    <row r="3" spans="1:13" ht="37.5" customHeight="1" x14ac:dyDescent="0.2">
      <c r="A3" s="87" t="s">
        <v>529</v>
      </c>
      <c r="B3" s="88" t="s">
        <v>530</v>
      </c>
      <c r="C3" s="88" t="s">
        <v>531</v>
      </c>
      <c r="D3" s="88" t="s">
        <v>532</v>
      </c>
      <c r="E3" s="88" t="s">
        <v>533</v>
      </c>
      <c r="F3" s="88" t="s">
        <v>534</v>
      </c>
      <c r="G3" s="88" t="s">
        <v>535</v>
      </c>
      <c r="H3" s="88" t="s">
        <v>536</v>
      </c>
      <c r="I3" s="88" t="s">
        <v>537</v>
      </c>
      <c r="J3" s="88" t="s">
        <v>538</v>
      </c>
      <c r="K3" s="88" t="s">
        <v>539</v>
      </c>
      <c r="L3" s="88" t="s">
        <v>540</v>
      </c>
      <c r="M3" s="89" t="s">
        <v>541</v>
      </c>
    </row>
    <row r="4" spans="1:13" ht="19.5" customHeight="1" x14ac:dyDescent="0.2">
      <c r="A4" s="90" t="s">
        <v>542</v>
      </c>
      <c r="B4" s="91">
        <v>59930</v>
      </c>
      <c r="C4" s="91">
        <v>61408</v>
      </c>
      <c r="D4" s="91">
        <v>63805</v>
      </c>
      <c r="E4" s="91">
        <v>66550</v>
      </c>
      <c r="F4" s="91">
        <v>69062</v>
      </c>
      <c r="G4" s="91">
        <v>81867</v>
      </c>
      <c r="H4" s="91">
        <v>84665</v>
      </c>
      <c r="I4" s="91">
        <v>85071</v>
      </c>
      <c r="J4" s="91">
        <v>83951</v>
      </c>
      <c r="K4" s="91">
        <v>82270</v>
      </c>
      <c r="L4" s="91">
        <v>82558</v>
      </c>
      <c r="M4" s="92">
        <v>82538</v>
      </c>
    </row>
    <row r="5" spans="1:13" s="97" customFormat="1" ht="20.100000000000001" customHeight="1" x14ac:dyDescent="0.2">
      <c r="A5" s="93" t="s">
        <v>543</v>
      </c>
      <c r="B5" s="94" t="s">
        <v>439</v>
      </c>
      <c r="C5" s="94" t="s">
        <v>439</v>
      </c>
      <c r="D5" s="94" t="s">
        <v>439</v>
      </c>
      <c r="E5" s="94" t="s">
        <v>439</v>
      </c>
      <c r="F5" s="94" t="s">
        <v>439</v>
      </c>
      <c r="G5" s="94" t="s">
        <v>439</v>
      </c>
      <c r="H5" s="94" t="s">
        <v>439</v>
      </c>
      <c r="I5" s="94" t="s">
        <v>439</v>
      </c>
      <c r="J5" s="95">
        <v>16846</v>
      </c>
      <c r="K5" s="95">
        <v>17554</v>
      </c>
      <c r="L5" s="95">
        <v>17752</v>
      </c>
      <c r="M5" s="96">
        <v>18144</v>
      </c>
    </row>
    <row r="6" spans="1:13" s="97" customFormat="1" ht="15" customHeight="1" x14ac:dyDescent="0.2">
      <c r="A6" s="98"/>
      <c r="B6" s="99"/>
      <c r="C6" s="100"/>
      <c r="D6" s="101"/>
      <c r="E6" s="101"/>
      <c r="F6" s="102"/>
      <c r="G6" s="102"/>
      <c r="H6" s="102"/>
      <c r="I6" s="100"/>
      <c r="J6" s="100"/>
      <c r="K6" s="101"/>
      <c r="L6" s="101"/>
      <c r="M6" s="100"/>
    </row>
    <row r="7" spans="1:13" ht="37.5" customHeight="1" x14ac:dyDescent="0.2">
      <c r="A7" s="87" t="s">
        <v>529</v>
      </c>
      <c r="B7" s="88" t="s">
        <v>544</v>
      </c>
      <c r="C7" s="88" t="s">
        <v>545</v>
      </c>
      <c r="D7" s="88" t="s">
        <v>546</v>
      </c>
      <c r="E7" s="88" t="s">
        <v>547</v>
      </c>
      <c r="F7" s="88" t="s">
        <v>548</v>
      </c>
      <c r="G7" s="88" t="s">
        <v>549</v>
      </c>
      <c r="H7" s="88" t="s">
        <v>550</v>
      </c>
      <c r="I7" s="88" t="s">
        <v>551</v>
      </c>
      <c r="J7" s="88" t="s">
        <v>552</v>
      </c>
      <c r="K7" s="88" t="s">
        <v>553</v>
      </c>
      <c r="L7" s="88" t="s">
        <v>554</v>
      </c>
      <c r="M7" s="89" t="s">
        <v>555</v>
      </c>
    </row>
    <row r="8" spans="1:13" ht="19.5" customHeight="1" x14ac:dyDescent="0.2">
      <c r="A8" s="103" t="s">
        <v>277</v>
      </c>
      <c r="B8" s="91">
        <v>82079</v>
      </c>
      <c r="C8" s="91">
        <v>82442</v>
      </c>
      <c r="D8" s="91">
        <v>83631</v>
      </c>
      <c r="E8" s="91">
        <v>84771</v>
      </c>
      <c r="F8" s="91">
        <v>85710</v>
      </c>
      <c r="G8" s="91">
        <v>87035</v>
      </c>
      <c r="H8" s="91">
        <v>88023</v>
      </c>
      <c r="I8" s="91">
        <v>88372</v>
      </c>
      <c r="J8" s="91">
        <v>88917</v>
      </c>
      <c r="K8" s="91">
        <v>89539</v>
      </c>
      <c r="L8" s="91">
        <v>90194</v>
      </c>
      <c r="M8" s="92">
        <v>90932</v>
      </c>
    </row>
    <row r="9" spans="1:13" s="97" customFormat="1" ht="20.100000000000001" customHeight="1" x14ac:dyDescent="0.2">
      <c r="A9" s="104" t="s">
        <v>340</v>
      </c>
      <c r="B9" s="95">
        <v>18234</v>
      </c>
      <c r="C9" s="95">
        <v>18659</v>
      </c>
      <c r="D9" s="95">
        <v>19125</v>
      </c>
      <c r="E9" s="95">
        <v>19569</v>
      </c>
      <c r="F9" s="95">
        <v>19980</v>
      </c>
      <c r="G9" s="95">
        <v>20392</v>
      </c>
      <c r="H9" s="95">
        <v>20727</v>
      </c>
      <c r="I9" s="95">
        <v>21110</v>
      </c>
      <c r="J9" s="95">
        <v>21290</v>
      </c>
      <c r="K9" s="95">
        <v>21522</v>
      </c>
      <c r="L9" s="95">
        <v>21796</v>
      </c>
      <c r="M9" s="96">
        <v>22094</v>
      </c>
    </row>
    <row r="10" spans="1:13" s="97" customFormat="1" ht="15" customHeight="1" x14ac:dyDescent="0.2">
      <c r="A10" s="98"/>
      <c r="B10" s="99"/>
      <c r="C10" s="100"/>
      <c r="D10" s="101"/>
      <c r="E10" s="101"/>
      <c r="F10" s="102"/>
      <c r="G10" s="102"/>
      <c r="H10" s="102"/>
      <c r="I10" s="100"/>
      <c r="J10" s="100"/>
      <c r="K10" s="101"/>
      <c r="L10" s="101"/>
      <c r="M10" s="100"/>
    </row>
    <row r="11" spans="1:13" ht="37.5" customHeight="1" x14ac:dyDescent="0.2">
      <c r="A11" s="87" t="s">
        <v>556</v>
      </c>
      <c r="B11" s="88" t="s">
        <v>557</v>
      </c>
      <c r="C11" s="88" t="s">
        <v>558</v>
      </c>
      <c r="D11" s="88" t="s">
        <v>559</v>
      </c>
      <c r="E11" s="88" t="s">
        <v>560</v>
      </c>
      <c r="F11" s="88" t="s">
        <v>561</v>
      </c>
      <c r="G11" s="88" t="s">
        <v>562</v>
      </c>
      <c r="H11" s="88" t="s">
        <v>563</v>
      </c>
      <c r="I11" s="88" t="s">
        <v>564</v>
      </c>
      <c r="J11" s="88" t="s">
        <v>565</v>
      </c>
      <c r="K11" s="88" t="s">
        <v>566</v>
      </c>
      <c r="L11" s="88" t="s">
        <v>567</v>
      </c>
      <c r="M11" s="89" t="s">
        <v>568</v>
      </c>
    </row>
    <row r="12" spans="1:13" ht="19.5" customHeight="1" x14ac:dyDescent="0.2">
      <c r="A12" s="103" t="s">
        <v>277</v>
      </c>
      <c r="B12" s="91">
        <v>91317</v>
      </c>
      <c r="C12" s="91">
        <v>91806</v>
      </c>
      <c r="D12" s="91">
        <v>92365</v>
      </c>
      <c r="E12" s="91">
        <v>93218</v>
      </c>
      <c r="F12" s="91">
        <v>93646</v>
      </c>
      <c r="G12" s="91">
        <v>93742</v>
      </c>
      <c r="H12" s="91">
        <v>93838</v>
      </c>
      <c r="I12" s="91">
        <v>93773</v>
      </c>
      <c r="J12" s="91">
        <v>93420</v>
      </c>
      <c r="K12" s="91">
        <v>93202</v>
      </c>
      <c r="L12" s="91">
        <v>92912</v>
      </c>
      <c r="M12" s="92">
        <v>92877</v>
      </c>
    </row>
    <row r="13" spans="1:13" s="97" customFormat="1" ht="20.100000000000001" customHeight="1" x14ac:dyDescent="0.2">
      <c r="A13" s="104" t="s">
        <v>340</v>
      </c>
      <c r="B13" s="95">
        <v>22851</v>
      </c>
      <c r="C13" s="95">
        <v>23060</v>
      </c>
      <c r="D13" s="95">
        <v>23224</v>
      </c>
      <c r="E13" s="95">
        <v>23522</v>
      </c>
      <c r="F13" s="95">
        <v>23742</v>
      </c>
      <c r="G13" s="95">
        <v>23745</v>
      </c>
      <c r="H13" s="95">
        <v>23776</v>
      </c>
      <c r="I13" s="95">
        <v>24123</v>
      </c>
      <c r="J13" s="95">
        <v>24201</v>
      </c>
      <c r="K13" s="95">
        <v>24357</v>
      </c>
      <c r="L13" s="95">
        <v>24696</v>
      </c>
      <c r="M13" s="96">
        <v>24880</v>
      </c>
    </row>
    <row r="14" spans="1:13" s="97" customFormat="1" ht="15" customHeight="1" x14ac:dyDescent="0.2">
      <c r="A14" s="98"/>
      <c r="B14" s="99"/>
      <c r="C14" s="100"/>
      <c r="D14" s="101"/>
      <c r="E14" s="101"/>
      <c r="F14" s="102"/>
      <c r="G14" s="102"/>
      <c r="H14" s="102"/>
      <c r="I14" s="100"/>
      <c r="J14" s="100"/>
      <c r="K14" s="101"/>
      <c r="L14" s="101"/>
      <c r="M14" s="100"/>
    </row>
    <row r="15" spans="1:13" s="105" customFormat="1" ht="37.5" customHeight="1" x14ac:dyDescent="0.2">
      <c r="A15" s="87" t="s">
        <v>556</v>
      </c>
      <c r="B15" s="88" t="s">
        <v>569</v>
      </c>
      <c r="C15" s="88" t="s">
        <v>570</v>
      </c>
      <c r="D15" s="88" t="s">
        <v>571</v>
      </c>
      <c r="E15" s="88" t="s">
        <v>572</v>
      </c>
      <c r="F15" s="88" t="s">
        <v>573</v>
      </c>
      <c r="G15" s="88" t="s">
        <v>574</v>
      </c>
      <c r="H15" s="88" t="s">
        <v>575</v>
      </c>
      <c r="I15" s="88" t="s">
        <v>576</v>
      </c>
      <c r="J15" s="88" t="s">
        <v>577</v>
      </c>
      <c r="K15" s="88" t="s">
        <v>578</v>
      </c>
      <c r="L15" s="88" t="s">
        <v>579</v>
      </c>
      <c r="M15" s="89" t="s">
        <v>580</v>
      </c>
    </row>
    <row r="16" spans="1:13" ht="19.5" customHeight="1" x14ac:dyDescent="0.2">
      <c r="A16" s="103" t="s">
        <v>277</v>
      </c>
      <c r="B16" s="91">
        <v>92867</v>
      </c>
      <c r="C16" s="91">
        <v>92823</v>
      </c>
      <c r="D16" s="91">
        <v>92859</v>
      </c>
      <c r="E16" s="91">
        <v>92981</v>
      </c>
      <c r="F16" s="91">
        <v>93051</v>
      </c>
      <c r="G16" s="91">
        <v>93076</v>
      </c>
      <c r="H16" s="91">
        <v>93063</v>
      </c>
      <c r="I16" s="91">
        <v>93371</v>
      </c>
      <c r="J16" s="91">
        <v>93503</v>
      </c>
      <c r="K16" s="91">
        <v>93829</v>
      </c>
      <c r="L16" s="91">
        <v>94011</v>
      </c>
      <c r="M16" s="92">
        <v>94232</v>
      </c>
    </row>
    <row r="17" spans="1:13" s="97" customFormat="1" ht="20.100000000000001" customHeight="1" x14ac:dyDescent="0.2">
      <c r="A17" s="104" t="s">
        <v>340</v>
      </c>
      <c r="B17" s="95">
        <v>25127</v>
      </c>
      <c r="C17" s="95">
        <v>25483</v>
      </c>
      <c r="D17" s="95">
        <v>25806</v>
      </c>
      <c r="E17" s="95">
        <v>26710</v>
      </c>
      <c r="F17" s="95">
        <v>27069</v>
      </c>
      <c r="G17" s="95">
        <v>27325</v>
      </c>
      <c r="H17" s="95">
        <v>27626</v>
      </c>
      <c r="I17" s="95">
        <v>28058</v>
      </c>
      <c r="J17" s="95">
        <v>28260</v>
      </c>
      <c r="K17" s="95">
        <v>28754</v>
      </c>
      <c r="L17" s="95">
        <v>29189</v>
      </c>
      <c r="M17" s="96">
        <v>29604</v>
      </c>
    </row>
    <row r="18" spans="1:13" s="97" customFormat="1" ht="15" customHeight="1" x14ac:dyDescent="0.2">
      <c r="A18" s="98"/>
      <c r="B18" s="99"/>
      <c r="C18" s="100"/>
      <c r="D18" s="101"/>
      <c r="E18" s="101"/>
      <c r="F18" s="102"/>
      <c r="G18" s="102"/>
      <c r="H18" s="102"/>
      <c r="I18" s="100"/>
      <c r="J18" s="100"/>
      <c r="K18" s="101"/>
      <c r="L18" s="101"/>
    </row>
    <row r="19" spans="1:13" s="105" customFormat="1" ht="37.5" customHeight="1" x14ac:dyDescent="0.2">
      <c r="A19" s="87" t="s">
        <v>556</v>
      </c>
      <c r="B19" s="88" t="s">
        <v>581</v>
      </c>
      <c r="C19" s="88" t="s">
        <v>582</v>
      </c>
      <c r="D19" s="88" t="s">
        <v>583</v>
      </c>
      <c r="E19" s="106" t="s">
        <v>584</v>
      </c>
      <c r="F19" s="106" t="s">
        <v>585</v>
      </c>
      <c r="G19" s="106" t="s">
        <v>372</v>
      </c>
      <c r="H19" s="88" t="s">
        <v>586</v>
      </c>
      <c r="I19" s="88" t="s">
        <v>587</v>
      </c>
      <c r="J19" s="106" t="s">
        <v>588</v>
      </c>
      <c r="K19" s="107" t="s">
        <v>589</v>
      </c>
      <c r="L19" s="107" t="s">
        <v>590</v>
      </c>
      <c r="M19" s="88" t="s">
        <v>591</v>
      </c>
    </row>
    <row r="20" spans="1:13" ht="19.5" customHeight="1" x14ac:dyDescent="0.2">
      <c r="A20" s="103" t="s">
        <v>277</v>
      </c>
      <c r="B20" s="91">
        <v>94240</v>
      </c>
      <c r="C20" s="91">
        <v>94209</v>
      </c>
      <c r="D20" s="91">
        <v>94460</v>
      </c>
      <c r="E20" s="108">
        <v>94648</v>
      </c>
      <c r="F20" s="108">
        <v>94579</v>
      </c>
      <c r="G20" s="108">
        <v>94313</v>
      </c>
      <c r="H20" s="92">
        <v>93588</v>
      </c>
      <c r="I20" s="91">
        <v>93240</v>
      </c>
      <c r="J20" s="108">
        <v>92831</v>
      </c>
      <c r="K20" s="109">
        <v>92574</v>
      </c>
      <c r="L20" s="109">
        <v>92086</v>
      </c>
      <c r="M20" s="109">
        <v>92308</v>
      </c>
    </row>
    <row r="21" spans="1:13" s="97" customFormat="1" ht="20.100000000000001" customHeight="1" x14ac:dyDescent="0.2">
      <c r="A21" s="104" t="s">
        <v>340</v>
      </c>
      <c r="B21" s="95">
        <v>30063</v>
      </c>
      <c r="C21" s="95">
        <v>30135</v>
      </c>
      <c r="D21" s="95">
        <v>30687</v>
      </c>
      <c r="E21" s="110">
        <v>31076</v>
      </c>
      <c r="F21" s="110">
        <v>31418</v>
      </c>
      <c r="G21" s="110">
        <v>31618</v>
      </c>
      <c r="H21" s="96">
        <v>31246</v>
      </c>
      <c r="I21" s="95">
        <v>31492</v>
      </c>
      <c r="J21" s="110">
        <v>31719</v>
      </c>
      <c r="K21" s="109">
        <v>31997</v>
      </c>
      <c r="L21" s="109">
        <v>32234</v>
      </c>
      <c r="M21" s="109">
        <v>32115</v>
      </c>
    </row>
    <row r="22" spans="1:13" s="97" customFormat="1" ht="15" customHeight="1" x14ac:dyDescent="0.2">
      <c r="A22" s="98"/>
      <c r="B22" s="99"/>
      <c r="C22" s="100"/>
      <c r="D22" s="101"/>
      <c r="E22" s="101"/>
      <c r="F22" s="102"/>
      <c r="G22" s="102"/>
      <c r="H22" s="102"/>
      <c r="I22" s="100"/>
      <c r="J22" s="100"/>
      <c r="K22" s="101"/>
      <c r="L22" s="101"/>
    </row>
    <row r="23" spans="1:13" s="105" customFormat="1" ht="37.5" customHeight="1" x14ac:dyDescent="0.2">
      <c r="A23" s="87" t="s">
        <v>556</v>
      </c>
      <c r="B23" s="106" t="s">
        <v>592</v>
      </c>
      <c r="C23" s="107" t="s">
        <v>210</v>
      </c>
      <c r="D23" s="107" t="s">
        <v>446</v>
      </c>
      <c r="E23" s="107" t="s">
        <v>593</v>
      </c>
      <c r="F23" s="107" t="s">
        <v>594</v>
      </c>
      <c r="G23" s="107" t="s">
        <v>595</v>
      </c>
      <c r="H23" s="107" t="s">
        <v>596</v>
      </c>
      <c r="I23" s="107" t="s">
        <v>597</v>
      </c>
      <c r="J23" s="107" t="s">
        <v>598</v>
      </c>
      <c r="K23" s="107" t="s">
        <v>599</v>
      </c>
      <c r="L23" s="111"/>
      <c r="M23" s="111"/>
    </row>
    <row r="24" spans="1:13" ht="19.5" customHeight="1" x14ac:dyDescent="0.2">
      <c r="A24" s="103" t="s">
        <v>277</v>
      </c>
      <c r="B24" s="108">
        <v>91999</v>
      </c>
      <c r="C24" s="109">
        <v>91528</v>
      </c>
      <c r="D24" s="109">
        <v>91129</v>
      </c>
      <c r="E24" s="109">
        <v>90877</v>
      </c>
      <c r="F24" s="109">
        <v>90742</v>
      </c>
      <c r="G24" s="109">
        <v>90271</v>
      </c>
      <c r="H24" s="112">
        <v>89897</v>
      </c>
      <c r="I24" s="112">
        <v>89319</v>
      </c>
      <c r="J24" s="112">
        <v>88608</v>
      </c>
      <c r="K24" s="112">
        <v>87920</v>
      </c>
      <c r="L24" s="113"/>
      <c r="M24" s="113"/>
    </row>
    <row r="25" spans="1:13" s="97" customFormat="1" ht="20.100000000000001" customHeight="1" x14ac:dyDescent="0.2">
      <c r="A25" s="104" t="s">
        <v>340</v>
      </c>
      <c r="B25" s="110">
        <v>32540</v>
      </c>
      <c r="C25" s="109">
        <v>32947</v>
      </c>
      <c r="D25" s="109">
        <v>33208</v>
      </c>
      <c r="E25" s="109">
        <v>33724</v>
      </c>
      <c r="F25" s="109">
        <v>33812</v>
      </c>
      <c r="G25" s="109">
        <v>34065</v>
      </c>
      <c r="H25" s="112">
        <v>34452</v>
      </c>
      <c r="I25" s="112">
        <v>34789</v>
      </c>
      <c r="J25" s="112">
        <v>35131</v>
      </c>
      <c r="K25" s="112">
        <v>35492</v>
      </c>
      <c r="L25" s="113"/>
      <c r="M25" s="113"/>
    </row>
    <row r="26" spans="1:13" s="97" customFormat="1" ht="15.6" customHeight="1" x14ac:dyDescent="0.2">
      <c r="A26" s="84" t="s">
        <v>600</v>
      </c>
      <c r="B26" s="99"/>
      <c r="C26" s="100"/>
      <c r="D26" s="101"/>
      <c r="E26" s="101"/>
      <c r="F26" s="102"/>
      <c r="G26" s="102"/>
      <c r="H26" s="114"/>
      <c r="I26" s="100"/>
      <c r="J26" s="100"/>
      <c r="K26" s="101"/>
      <c r="L26" s="101"/>
      <c r="M26" s="115" t="s">
        <v>601</v>
      </c>
    </row>
    <row r="27" spans="1:13" s="97" customFormat="1" ht="15" customHeight="1" x14ac:dyDescent="0.2">
      <c r="A27" s="98" t="s">
        <v>602</v>
      </c>
      <c r="B27" s="116"/>
      <c r="C27" s="100"/>
      <c r="D27" s="101"/>
      <c r="E27" s="101"/>
      <c r="F27" s="102"/>
      <c r="G27" s="102"/>
      <c r="H27" s="102"/>
      <c r="I27" s="100"/>
      <c r="J27" s="100"/>
      <c r="K27" s="101"/>
      <c r="L27" s="101"/>
      <c r="M27" s="100"/>
    </row>
    <row r="28" spans="1:13" s="97" customFormat="1" ht="20.100000000000001" customHeight="1" x14ac:dyDescent="0.2">
      <c r="A28" s="98"/>
      <c r="B28" s="116"/>
      <c r="C28" s="100"/>
      <c r="D28" s="101"/>
      <c r="E28" s="101"/>
      <c r="F28" s="102"/>
      <c r="G28" s="102"/>
      <c r="H28" s="102"/>
      <c r="I28" s="100"/>
      <c r="J28" s="100"/>
      <c r="K28" s="101"/>
      <c r="L28" s="101"/>
      <c r="M28" s="100"/>
    </row>
    <row r="29" spans="1:13" ht="20.100000000000001" customHeight="1" x14ac:dyDescent="0.2">
      <c r="A29" s="98"/>
      <c r="B29" s="116"/>
      <c r="C29" s="100"/>
      <c r="D29" s="101"/>
      <c r="E29" s="101"/>
      <c r="F29" s="102"/>
      <c r="G29" s="102"/>
      <c r="H29" s="102"/>
      <c r="I29" s="100"/>
      <c r="J29" s="100"/>
      <c r="K29" s="101"/>
      <c r="L29" s="101"/>
      <c r="M29" s="100"/>
    </row>
    <row r="30" spans="1:13" ht="20.100000000000001" customHeight="1" x14ac:dyDescent="0.2">
      <c r="A30" s="98"/>
      <c r="B30" s="116"/>
      <c r="C30" s="100"/>
      <c r="D30" s="101"/>
      <c r="E30" s="101"/>
      <c r="F30" s="102"/>
      <c r="G30" s="102"/>
      <c r="H30" s="102"/>
      <c r="I30" s="100"/>
      <c r="J30" s="100"/>
      <c r="K30" s="101"/>
      <c r="L30" s="101"/>
      <c r="M30" s="100"/>
    </row>
    <row r="31" spans="1:13" ht="20.100000000000001" customHeight="1" x14ac:dyDescent="0.2">
      <c r="A31" s="98"/>
      <c r="B31" s="116"/>
      <c r="C31" s="100"/>
      <c r="D31" s="101"/>
      <c r="E31" s="101"/>
      <c r="F31" s="102"/>
      <c r="G31" s="102"/>
      <c r="H31" s="102"/>
      <c r="I31" s="100"/>
      <c r="J31" s="100"/>
      <c r="K31" s="101"/>
      <c r="L31" s="101"/>
      <c r="M31" s="100"/>
    </row>
    <row r="32" spans="1:13" ht="20.100000000000001" customHeight="1" x14ac:dyDescent="0.2">
      <c r="A32" s="98"/>
      <c r="B32" s="116"/>
      <c r="C32" s="100"/>
      <c r="D32" s="101"/>
      <c r="E32" s="101"/>
      <c r="F32" s="102"/>
      <c r="G32" s="102"/>
      <c r="H32" s="102"/>
      <c r="I32" s="100"/>
      <c r="J32" s="100"/>
      <c r="K32" s="101"/>
      <c r="L32" s="101"/>
      <c r="M32" s="100"/>
    </row>
    <row r="33" spans="1:13" ht="20.100000000000001" customHeight="1" x14ac:dyDescent="0.2">
      <c r="A33" s="98"/>
      <c r="B33" s="116"/>
      <c r="C33" s="100"/>
      <c r="D33" s="101"/>
      <c r="E33" s="101"/>
      <c r="F33" s="102"/>
      <c r="G33" s="102"/>
      <c r="H33" s="102"/>
      <c r="I33" s="100"/>
      <c r="J33" s="100"/>
      <c r="K33" s="101"/>
      <c r="L33" s="101"/>
      <c r="M33" s="100"/>
    </row>
    <row r="34" spans="1:13" ht="20.100000000000001" customHeight="1" x14ac:dyDescent="0.2">
      <c r="A34" s="98"/>
      <c r="B34" s="116"/>
      <c r="C34" s="100"/>
      <c r="D34" s="101"/>
      <c r="E34" s="101"/>
      <c r="F34" s="102"/>
      <c r="G34" s="102"/>
      <c r="H34" s="102"/>
      <c r="I34" s="100"/>
      <c r="J34" s="100"/>
      <c r="K34" s="101"/>
      <c r="L34" s="101"/>
      <c r="M34" s="100"/>
    </row>
    <row r="35" spans="1:13" ht="20.100000000000001" customHeight="1" x14ac:dyDescent="0.2">
      <c r="A35" s="98"/>
      <c r="B35" s="116"/>
      <c r="C35" s="100"/>
      <c r="D35" s="101"/>
      <c r="E35" s="101"/>
      <c r="F35" s="102"/>
      <c r="G35" s="102"/>
      <c r="H35" s="102"/>
      <c r="I35" s="100"/>
      <c r="J35" s="100"/>
      <c r="K35" s="101"/>
      <c r="L35" s="101"/>
      <c r="M35" s="100"/>
    </row>
    <row r="36" spans="1:13" ht="20.100000000000001" customHeight="1" x14ac:dyDescent="0.2">
      <c r="A36" s="98"/>
      <c r="B36" s="116"/>
      <c r="C36" s="100"/>
      <c r="D36" s="101"/>
      <c r="E36" s="101"/>
      <c r="F36" s="102"/>
      <c r="G36" s="102"/>
      <c r="H36" s="102"/>
      <c r="I36" s="100"/>
      <c r="J36" s="100"/>
      <c r="K36" s="101"/>
      <c r="L36" s="101"/>
      <c r="M36" s="100"/>
    </row>
    <row r="37" spans="1:13" ht="20.100000000000001" customHeight="1" x14ac:dyDescent="0.2">
      <c r="A37" s="98"/>
      <c r="B37" s="116"/>
      <c r="C37" s="100"/>
      <c r="D37" s="101"/>
      <c r="E37" s="101"/>
      <c r="F37" s="102"/>
      <c r="G37" s="102"/>
      <c r="H37" s="102"/>
      <c r="I37" s="100"/>
      <c r="J37" s="100"/>
      <c r="K37" s="101"/>
      <c r="L37" s="101"/>
      <c r="M37" s="100"/>
    </row>
    <row r="38" spans="1:13" ht="20.100000000000001" customHeight="1" x14ac:dyDescent="0.2">
      <c r="A38" s="98"/>
      <c r="B38" s="116"/>
      <c r="C38" s="100"/>
      <c r="D38" s="101"/>
      <c r="E38" s="101"/>
      <c r="F38" s="102"/>
      <c r="G38" s="102"/>
      <c r="H38" s="102"/>
      <c r="I38" s="100"/>
      <c r="J38" s="100"/>
      <c r="K38" s="101"/>
      <c r="L38" s="101"/>
      <c r="M38" s="100"/>
    </row>
    <row r="39" spans="1:13" ht="20.100000000000001" customHeight="1" x14ac:dyDescent="0.2">
      <c r="A39" s="98"/>
      <c r="B39" s="116"/>
      <c r="C39" s="100"/>
      <c r="D39" s="101"/>
      <c r="E39" s="101"/>
      <c r="F39" s="102"/>
      <c r="G39" s="102"/>
      <c r="H39" s="102"/>
      <c r="I39" s="100"/>
      <c r="J39" s="100"/>
      <c r="K39" s="101"/>
      <c r="L39" s="101"/>
      <c r="M39" s="100"/>
    </row>
    <row r="40" spans="1:13" ht="20.100000000000001" customHeight="1" x14ac:dyDescent="0.2">
      <c r="A40" s="98"/>
      <c r="B40" s="116"/>
      <c r="C40" s="100"/>
      <c r="D40" s="101"/>
      <c r="E40" s="101"/>
      <c r="F40" s="102"/>
      <c r="G40" s="102"/>
      <c r="H40" s="102"/>
      <c r="I40" s="100"/>
      <c r="J40" s="100"/>
      <c r="K40" s="101"/>
      <c r="L40" s="101"/>
      <c r="M40" s="100"/>
    </row>
    <row r="41" spans="1:13" s="117" customFormat="1" ht="15" customHeight="1" x14ac:dyDescent="0.2">
      <c r="B41" s="118"/>
      <c r="D41" s="119"/>
      <c r="E41" s="119"/>
      <c r="F41" s="120"/>
      <c r="G41" s="120"/>
      <c r="I41" s="119"/>
      <c r="K41" s="119"/>
      <c r="L41" s="121"/>
      <c r="M41" s="121"/>
    </row>
    <row r="42" spans="1:13" s="117" customFormat="1" ht="15" customHeight="1" x14ac:dyDescent="0.2">
      <c r="A42" s="122"/>
      <c r="B42" s="118"/>
      <c r="G42" s="119"/>
      <c r="I42" s="119"/>
      <c r="J42" s="121"/>
      <c r="K42" s="121"/>
      <c r="L42" s="119"/>
      <c r="M42" s="121"/>
    </row>
    <row r="43" spans="1:13" s="117" customFormat="1" ht="15" customHeight="1" x14ac:dyDescent="0.2">
      <c r="A43" s="122"/>
      <c r="B43" s="118"/>
      <c r="G43" s="119"/>
      <c r="I43" s="119"/>
      <c r="J43" s="121"/>
      <c r="K43" s="121"/>
      <c r="L43" s="119"/>
      <c r="M43" s="121"/>
    </row>
    <row r="44" spans="1:13" s="117" customFormat="1" ht="15" customHeight="1" x14ac:dyDescent="0.2">
      <c r="A44" s="122"/>
      <c r="B44" s="118"/>
      <c r="G44" s="119"/>
      <c r="I44" s="119"/>
      <c r="J44" s="121"/>
      <c r="K44" s="121"/>
      <c r="L44" s="119"/>
      <c r="M44" s="121"/>
    </row>
    <row r="45" spans="1:13" s="117" customFormat="1" ht="15" customHeight="1" x14ac:dyDescent="0.2">
      <c r="A45" s="122"/>
      <c r="B45" s="118"/>
      <c r="G45" s="119"/>
      <c r="I45" s="119"/>
      <c r="J45" s="121"/>
      <c r="K45" s="121"/>
      <c r="L45" s="119"/>
      <c r="M45" s="121"/>
    </row>
    <row r="46" spans="1:13" s="117" customFormat="1" ht="15" customHeight="1" x14ac:dyDescent="0.2">
      <c r="A46" s="122"/>
      <c r="B46" s="118"/>
      <c r="G46" s="119"/>
      <c r="I46" s="119"/>
      <c r="J46" s="121"/>
      <c r="K46" s="121"/>
      <c r="L46" s="119"/>
      <c r="M46" s="121"/>
    </row>
    <row r="47" spans="1:13" s="117" customFormat="1" ht="15" customHeight="1" x14ac:dyDescent="0.2">
      <c r="B47" s="123"/>
      <c r="C47" s="122"/>
      <c r="D47" s="119"/>
      <c r="E47" s="119"/>
      <c r="I47" s="119"/>
      <c r="K47" s="119"/>
      <c r="L47" s="121"/>
      <c r="M47" s="121"/>
    </row>
    <row r="48" spans="1:13" s="117" customFormat="1" ht="15" customHeight="1" x14ac:dyDescent="0.2">
      <c r="B48" s="123"/>
      <c r="C48" s="122"/>
      <c r="D48" s="119"/>
      <c r="E48" s="119"/>
      <c r="F48" s="120"/>
      <c r="G48" s="120"/>
      <c r="I48" s="119"/>
      <c r="K48" s="119"/>
      <c r="L48" s="121"/>
      <c r="M48" s="121"/>
    </row>
    <row r="49" spans="2:13" s="117" customFormat="1" ht="15" customHeight="1" x14ac:dyDescent="0.2">
      <c r="B49" s="123"/>
      <c r="C49" s="122"/>
      <c r="D49" s="119"/>
      <c r="E49" s="119"/>
      <c r="I49" s="119"/>
      <c r="K49" s="119"/>
      <c r="L49" s="121"/>
      <c r="M49" s="121"/>
    </row>
    <row r="50" spans="2:13" s="117" customFormat="1" ht="15" customHeight="1" x14ac:dyDescent="0.2">
      <c r="B50" s="123"/>
      <c r="C50" s="122"/>
      <c r="D50" s="119"/>
      <c r="E50" s="119"/>
      <c r="I50" s="119"/>
      <c r="K50" s="119"/>
      <c r="L50" s="121"/>
      <c r="M50" s="121"/>
    </row>
    <row r="51" spans="2:13" s="117" customFormat="1" ht="15" customHeight="1" x14ac:dyDescent="0.2">
      <c r="B51" s="123"/>
      <c r="C51" s="122"/>
      <c r="D51" s="119"/>
      <c r="E51" s="119"/>
      <c r="I51" s="119"/>
      <c r="K51" s="119"/>
      <c r="L51" s="121"/>
      <c r="M51" s="121"/>
    </row>
    <row r="52" spans="2:13" s="117" customFormat="1" ht="15" customHeight="1" x14ac:dyDescent="0.2">
      <c r="B52" s="123"/>
      <c r="C52" s="122"/>
      <c r="D52" s="119"/>
      <c r="E52" s="119"/>
      <c r="I52" s="119"/>
      <c r="K52" s="119"/>
      <c r="L52" s="121"/>
      <c r="M52" s="121"/>
    </row>
    <row r="53" spans="2:13" s="117" customFormat="1" x14ac:dyDescent="0.2">
      <c r="B53" s="123"/>
      <c r="C53" s="122"/>
      <c r="D53" s="98"/>
      <c r="E53" s="98"/>
      <c r="F53" s="98"/>
      <c r="G53" s="98"/>
      <c r="H53" s="98"/>
      <c r="I53" s="98"/>
      <c r="J53" s="98"/>
      <c r="K53" s="98"/>
      <c r="L53" s="98"/>
      <c r="M53" s="98"/>
    </row>
    <row r="54" spans="2:13" ht="15" customHeight="1" x14ac:dyDescent="0.2">
      <c r="B54" s="124"/>
      <c r="D54" s="105"/>
      <c r="E54" s="105"/>
      <c r="K54" s="105"/>
    </row>
    <row r="55" spans="2:13" ht="15" customHeight="1" x14ac:dyDescent="0.2">
      <c r="B55" s="124"/>
      <c r="D55" s="105"/>
      <c r="E55" s="105"/>
      <c r="K55" s="105"/>
    </row>
    <row r="56" spans="2:13" ht="15" customHeight="1" x14ac:dyDescent="0.2">
      <c r="B56" s="124"/>
      <c r="D56" s="105"/>
      <c r="E56" s="105"/>
      <c r="K56" s="105"/>
    </row>
    <row r="57" spans="2:13" ht="15" customHeight="1" x14ac:dyDescent="0.2">
      <c r="B57" s="124"/>
      <c r="D57" s="105"/>
      <c r="E57" s="105"/>
      <c r="K57" s="105"/>
    </row>
    <row r="58" spans="2:13" ht="15" customHeight="1" x14ac:dyDescent="0.2">
      <c r="B58" s="124"/>
      <c r="D58" s="105"/>
      <c r="E58" s="105"/>
      <c r="K58" s="105"/>
    </row>
    <row r="59" spans="2:13" ht="15" customHeight="1" x14ac:dyDescent="0.2">
      <c r="B59" s="124"/>
      <c r="D59" s="105"/>
      <c r="E59" s="105"/>
      <c r="K59" s="105"/>
    </row>
    <row r="60" spans="2:13" ht="15" customHeight="1" x14ac:dyDescent="0.2">
      <c r="B60" s="124"/>
      <c r="D60" s="105"/>
      <c r="E60" s="105"/>
      <c r="K60" s="105"/>
    </row>
    <row r="61" spans="2:13" ht="15" customHeight="1" x14ac:dyDescent="0.2">
      <c r="B61" s="124"/>
      <c r="D61" s="105"/>
      <c r="E61" s="105"/>
      <c r="K61" s="105"/>
    </row>
    <row r="62" spans="2:13" ht="15" customHeight="1" x14ac:dyDescent="0.2">
      <c r="B62" s="124"/>
      <c r="D62" s="105"/>
      <c r="E62" s="105"/>
      <c r="K62" s="105"/>
    </row>
    <row r="63" spans="2:13" ht="15" customHeight="1" x14ac:dyDescent="0.2">
      <c r="B63" s="124"/>
      <c r="D63" s="105"/>
      <c r="E63" s="105"/>
      <c r="K63" s="105"/>
    </row>
    <row r="64" spans="2:13" ht="15" customHeight="1" x14ac:dyDescent="0.2">
      <c r="B64" s="124"/>
      <c r="D64" s="105"/>
      <c r="E64" s="105"/>
      <c r="K64" s="105"/>
    </row>
    <row r="65" spans="2:11" ht="15" customHeight="1" x14ac:dyDescent="0.2">
      <c r="B65" s="124"/>
      <c r="D65" s="105"/>
      <c r="E65" s="105"/>
      <c r="K65" s="105"/>
    </row>
    <row r="66" spans="2:11" ht="15" customHeight="1" x14ac:dyDescent="0.2">
      <c r="B66" s="124"/>
      <c r="D66" s="105"/>
      <c r="E66" s="105"/>
      <c r="K66" s="105"/>
    </row>
    <row r="67" spans="2:11" ht="15" customHeight="1" x14ac:dyDescent="0.2">
      <c r="B67" s="124"/>
      <c r="D67" s="105"/>
      <c r="E67" s="105"/>
      <c r="K67" s="105"/>
    </row>
    <row r="68" spans="2:11" ht="15" customHeight="1" x14ac:dyDescent="0.2">
      <c r="B68" s="124"/>
      <c r="D68" s="105"/>
      <c r="E68" s="105"/>
      <c r="K68" s="105"/>
    </row>
    <row r="69" spans="2:11" ht="15" customHeight="1" x14ac:dyDescent="0.2">
      <c r="B69" s="124"/>
      <c r="D69" s="105"/>
      <c r="E69" s="105"/>
      <c r="K69" s="105"/>
    </row>
    <row r="70" spans="2:11" ht="15" customHeight="1" x14ac:dyDescent="0.2">
      <c r="B70" s="124"/>
      <c r="D70" s="105"/>
      <c r="E70" s="105"/>
      <c r="K70" s="105"/>
    </row>
    <row r="71" spans="2:11" ht="15" customHeight="1" x14ac:dyDescent="0.2">
      <c r="B71" s="124"/>
      <c r="K71" s="105"/>
    </row>
    <row r="72" spans="2:11" ht="15" customHeight="1" x14ac:dyDescent="0.2">
      <c r="B72" s="124"/>
      <c r="K72" s="105"/>
    </row>
    <row r="73" spans="2:11" ht="15" customHeight="1" x14ac:dyDescent="0.2">
      <c r="B73" s="124"/>
      <c r="K73" s="105"/>
    </row>
    <row r="74" spans="2:11" ht="15" customHeight="1" x14ac:dyDescent="0.2">
      <c r="B74" s="124"/>
      <c r="K74" s="105"/>
    </row>
    <row r="75" spans="2:11" ht="15" customHeight="1" x14ac:dyDescent="0.2">
      <c r="B75" s="124"/>
      <c r="K75" s="105"/>
    </row>
    <row r="76" spans="2:11" ht="15" customHeight="1" x14ac:dyDescent="0.2">
      <c r="B76" s="124"/>
    </row>
    <row r="77" spans="2:11" ht="15" customHeight="1" x14ac:dyDescent="0.2">
      <c r="B77" s="124"/>
    </row>
    <row r="78" spans="2:11" ht="15" customHeight="1" x14ac:dyDescent="0.2">
      <c r="B78" s="124"/>
    </row>
    <row r="79" spans="2:11" ht="15" customHeight="1" x14ac:dyDescent="0.2">
      <c r="B79" s="124"/>
    </row>
    <row r="80" spans="2:11" ht="15" customHeight="1" x14ac:dyDescent="0.2">
      <c r="B80" s="124"/>
    </row>
    <row r="81" spans="2:2" ht="15" customHeight="1" x14ac:dyDescent="0.2">
      <c r="B81" s="124"/>
    </row>
    <row r="82" spans="2:2" ht="15" customHeight="1" x14ac:dyDescent="0.2">
      <c r="B82" s="124"/>
    </row>
    <row r="83" spans="2:2" ht="15" customHeight="1" x14ac:dyDescent="0.2">
      <c r="B83" s="124"/>
    </row>
    <row r="84" spans="2:2" ht="15" customHeight="1" x14ac:dyDescent="0.2">
      <c r="B84" s="124"/>
    </row>
    <row r="85" spans="2:2" ht="15" customHeight="1" x14ac:dyDescent="0.2">
      <c r="B85" s="124"/>
    </row>
    <row r="86" spans="2:2" ht="15" customHeight="1" x14ac:dyDescent="0.2">
      <c r="B86" s="124"/>
    </row>
    <row r="87" spans="2:2" ht="15" customHeight="1" x14ac:dyDescent="0.2">
      <c r="B87" s="124"/>
    </row>
    <row r="88" spans="2:2" ht="15" customHeight="1" x14ac:dyDescent="0.2">
      <c r="B88" s="124"/>
    </row>
    <row r="89" spans="2:2" ht="15" customHeight="1" x14ac:dyDescent="0.2">
      <c r="B89" s="124"/>
    </row>
    <row r="90" spans="2:2" ht="15" customHeight="1" x14ac:dyDescent="0.2">
      <c r="B90" s="124"/>
    </row>
    <row r="91" spans="2:2" ht="15" customHeight="1" x14ac:dyDescent="0.2">
      <c r="B91" s="124"/>
    </row>
    <row r="92" spans="2:2" ht="15" customHeight="1" x14ac:dyDescent="0.2">
      <c r="B92" s="124"/>
    </row>
    <row r="93" spans="2:2" ht="15" customHeight="1" x14ac:dyDescent="0.2">
      <c r="B93" s="124"/>
    </row>
    <row r="94" spans="2:2" ht="15" customHeight="1" x14ac:dyDescent="0.2">
      <c r="B94" s="124"/>
    </row>
    <row r="95" spans="2:2" ht="15" customHeight="1" x14ac:dyDescent="0.2">
      <c r="B95" s="124"/>
    </row>
    <row r="96" spans="2:2" ht="15" customHeight="1" x14ac:dyDescent="0.2">
      <c r="B96" s="124"/>
    </row>
    <row r="97" spans="2:2" ht="15" customHeight="1" x14ac:dyDescent="0.2">
      <c r="B97" s="124"/>
    </row>
    <row r="98" spans="2:2" ht="15" customHeight="1" x14ac:dyDescent="0.2">
      <c r="B98" s="124"/>
    </row>
    <row r="99" spans="2:2" ht="15" customHeight="1" x14ac:dyDescent="0.2">
      <c r="B99" s="124"/>
    </row>
    <row r="100" spans="2:2" ht="15" customHeight="1" x14ac:dyDescent="0.2">
      <c r="B100" s="124"/>
    </row>
    <row r="101" spans="2:2" ht="15" customHeight="1" x14ac:dyDescent="0.2">
      <c r="B101" s="124"/>
    </row>
    <row r="102" spans="2:2" ht="15" customHeight="1" x14ac:dyDescent="0.2">
      <c r="B102" s="124"/>
    </row>
    <row r="103" spans="2:2" ht="15" customHeight="1" x14ac:dyDescent="0.2">
      <c r="B103" s="124"/>
    </row>
    <row r="104" spans="2:2" ht="15" customHeight="1" x14ac:dyDescent="0.2">
      <c r="B104" s="124"/>
    </row>
    <row r="105" spans="2:2" ht="15" customHeight="1" x14ac:dyDescent="0.2">
      <c r="B105" s="124"/>
    </row>
    <row r="106" spans="2:2" ht="15" customHeight="1" x14ac:dyDescent="0.2">
      <c r="B106" s="124"/>
    </row>
    <row r="107" spans="2:2" ht="15" customHeight="1" x14ac:dyDescent="0.2">
      <c r="B107" s="124"/>
    </row>
    <row r="108" spans="2:2" ht="15" customHeight="1" x14ac:dyDescent="0.2">
      <c r="B108" s="124"/>
    </row>
    <row r="109" spans="2:2" ht="15" customHeight="1" x14ac:dyDescent="0.2">
      <c r="B109" s="124"/>
    </row>
    <row r="110" spans="2:2" ht="15" customHeight="1" x14ac:dyDescent="0.2">
      <c r="B110" s="124"/>
    </row>
    <row r="111" spans="2:2" ht="15" customHeight="1" x14ac:dyDescent="0.2">
      <c r="B111" s="124"/>
    </row>
    <row r="112" spans="2:2" ht="15" customHeight="1" x14ac:dyDescent="0.2">
      <c r="B112" s="124"/>
    </row>
    <row r="113" spans="2:2" ht="15" customHeight="1" x14ac:dyDescent="0.2">
      <c r="B113" s="124"/>
    </row>
    <row r="114" spans="2:2" ht="15" customHeight="1" x14ac:dyDescent="0.2">
      <c r="B114" s="124"/>
    </row>
    <row r="115" spans="2:2" ht="15" customHeight="1" x14ac:dyDescent="0.2">
      <c r="B115" s="124"/>
    </row>
    <row r="116" spans="2:2" ht="15" customHeight="1" x14ac:dyDescent="0.2">
      <c r="B116" s="124"/>
    </row>
    <row r="117" spans="2:2" ht="15" customHeight="1" x14ac:dyDescent="0.2">
      <c r="B117" s="124"/>
    </row>
    <row r="118" spans="2:2" ht="15" customHeight="1" x14ac:dyDescent="0.2">
      <c r="B118" s="124"/>
    </row>
    <row r="119" spans="2:2" ht="15" customHeight="1" x14ac:dyDescent="0.2">
      <c r="B119" s="124"/>
    </row>
    <row r="120" spans="2:2" ht="15" customHeight="1" x14ac:dyDescent="0.2">
      <c r="B120" s="124"/>
    </row>
    <row r="121" spans="2:2" ht="15" customHeight="1" x14ac:dyDescent="0.2">
      <c r="B121" s="124"/>
    </row>
    <row r="122" spans="2:2" ht="15" customHeight="1" x14ac:dyDescent="0.2">
      <c r="B122" s="124"/>
    </row>
    <row r="123" spans="2:2" ht="15" customHeight="1" x14ac:dyDescent="0.2">
      <c r="B123" s="124"/>
    </row>
    <row r="124" spans="2:2" ht="15" customHeight="1" x14ac:dyDescent="0.2">
      <c r="B124" s="124"/>
    </row>
    <row r="125" spans="2:2" ht="15" customHeight="1" x14ac:dyDescent="0.2">
      <c r="B125" s="124"/>
    </row>
    <row r="126" spans="2:2" ht="15" customHeight="1" x14ac:dyDescent="0.2">
      <c r="B126" s="124"/>
    </row>
    <row r="127" spans="2:2" ht="15" customHeight="1" x14ac:dyDescent="0.2">
      <c r="B127" s="124"/>
    </row>
    <row r="128" spans="2:2" ht="15" customHeight="1" x14ac:dyDescent="0.2">
      <c r="B128" s="124"/>
    </row>
    <row r="129" spans="2:2" ht="15" customHeight="1" x14ac:dyDescent="0.2">
      <c r="B129" s="124"/>
    </row>
    <row r="130" spans="2:2" ht="15" customHeight="1" x14ac:dyDescent="0.2">
      <c r="B130" s="124"/>
    </row>
    <row r="131" spans="2:2" ht="15" customHeight="1" x14ac:dyDescent="0.2">
      <c r="B131" s="124"/>
    </row>
    <row r="132" spans="2:2" ht="15" customHeight="1" x14ac:dyDescent="0.2">
      <c r="B132" s="124"/>
    </row>
    <row r="133" spans="2:2" ht="15" customHeight="1" x14ac:dyDescent="0.2">
      <c r="B133" s="124"/>
    </row>
    <row r="134" spans="2:2" ht="15" customHeight="1" x14ac:dyDescent="0.2">
      <c r="B134" s="124"/>
    </row>
    <row r="135" spans="2:2" ht="15" customHeight="1" x14ac:dyDescent="0.2">
      <c r="B135" s="124"/>
    </row>
    <row r="136" spans="2:2" ht="15" customHeight="1" x14ac:dyDescent="0.2">
      <c r="B136" s="124"/>
    </row>
    <row r="137" spans="2:2" ht="15" customHeight="1" x14ac:dyDescent="0.2">
      <c r="B137" s="124"/>
    </row>
    <row r="138" spans="2:2" ht="15" customHeight="1" x14ac:dyDescent="0.2">
      <c r="B138" s="124"/>
    </row>
    <row r="139" spans="2:2" ht="15" customHeight="1" x14ac:dyDescent="0.2">
      <c r="B139" s="124"/>
    </row>
    <row r="140" spans="2:2" ht="15" customHeight="1" x14ac:dyDescent="0.2">
      <c r="B140" s="124"/>
    </row>
    <row r="141" spans="2:2" ht="15" customHeight="1" x14ac:dyDescent="0.2">
      <c r="B141" s="124"/>
    </row>
    <row r="142" spans="2:2" ht="15" customHeight="1" x14ac:dyDescent="0.2">
      <c r="B142" s="124"/>
    </row>
    <row r="143" spans="2:2" ht="15" customHeight="1" x14ac:dyDescent="0.2">
      <c r="B143" s="124"/>
    </row>
    <row r="144" spans="2:2" ht="15" customHeight="1" x14ac:dyDescent="0.2">
      <c r="B144" s="124"/>
    </row>
    <row r="145" spans="2:2" ht="15" customHeight="1" x14ac:dyDescent="0.2">
      <c r="B145" s="124"/>
    </row>
    <row r="146" spans="2:2" ht="15" customHeight="1" x14ac:dyDescent="0.2">
      <c r="B146" s="124"/>
    </row>
    <row r="147" spans="2:2" ht="15" customHeight="1" x14ac:dyDescent="0.2">
      <c r="B147" s="124"/>
    </row>
    <row r="148" spans="2:2" ht="15" customHeight="1" x14ac:dyDescent="0.2">
      <c r="B148" s="124"/>
    </row>
    <row r="149" spans="2:2" ht="15" customHeight="1" x14ac:dyDescent="0.2">
      <c r="B149" s="124"/>
    </row>
    <row r="150" spans="2:2" ht="15" customHeight="1" x14ac:dyDescent="0.2">
      <c r="B150" s="124"/>
    </row>
    <row r="151" spans="2:2" ht="15" customHeight="1" x14ac:dyDescent="0.2">
      <c r="B151" s="86"/>
    </row>
    <row r="152" spans="2:2" ht="15" customHeight="1" x14ac:dyDescent="0.2">
      <c r="B152" s="86"/>
    </row>
    <row r="153" spans="2:2" ht="15" customHeight="1" x14ac:dyDescent="0.2">
      <c r="B153" s="86"/>
    </row>
    <row r="154" spans="2:2" ht="15" customHeight="1" x14ac:dyDescent="0.2">
      <c r="B154" s="86"/>
    </row>
    <row r="155" spans="2:2" ht="15" customHeight="1" x14ac:dyDescent="0.2">
      <c r="B155" s="86"/>
    </row>
    <row r="156" spans="2:2" ht="15" customHeight="1" x14ac:dyDescent="0.2">
      <c r="B156" s="86"/>
    </row>
    <row r="157" spans="2:2" ht="15" customHeight="1" x14ac:dyDescent="0.2">
      <c r="B157" s="86"/>
    </row>
    <row r="158" spans="2:2" ht="15" customHeight="1" x14ac:dyDescent="0.2">
      <c r="B158" s="86"/>
    </row>
    <row r="159" spans="2:2" ht="15" customHeight="1" x14ac:dyDescent="0.2">
      <c r="B159" s="86"/>
    </row>
    <row r="160" spans="2:2" ht="15" customHeight="1" x14ac:dyDescent="0.2">
      <c r="B160" s="86"/>
    </row>
    <row r="161" spans="2:2" ht="15" customHeight="1" x14ac:dyDescent="0.2">
      <c r="B161" s="86"/>
    </row>
    <row r="162" spans="2:2" ht="15" customHeight="1" x14ac:dyDescent="0.2">
      <c r="B162" s="86"/>
    </row>
    <row r="163" spans="2:2" ht="15" customHeight="1" x14ac:dyDescent="0.2">
      <c r="B163" s="86"/>
    </row>
    <row r="164" spans="2:2" ht="15" customHeight="1" x14ac:dyDescent="0.2">
      <c r="B164" s="86"/>
    </row>
    <row r="165" spans="2:2" ht="15" customHeight="1" x14ac:dyDescent="0.2">
      <c r="B165" s="86"/>
    </row>
    <row r="166" spans="2:2" ht="15" customHeight="1" x14ac:dyDescent="0.2">
      <c r="B166" s="86"/>
    </row>
    <row r="167" spans="2:2" ht="15" customHeight="1" x14ac:dyDescent="0.2">
      <c r="B167" s="86"/>
    </row>
    <row r="168" spans="2:2" ht="15" customHeight="1" x14ac:dyDescent="0.2">
      <c r="B168" s="86"/>
    </row>
    <row r="169" spans="2:2" ht="15" customHeight="1" x14ac:dyDescent="0.2">
      <c r="B169" s="86"/>
    </row>
    <row r="170" spans="2:2" ht="15" customHeight="1" x14ac:dyDescent="0.2">
      <c r="B170" s="86"/>
    </row>
    <row r="171" spans="2:2" ht="15" customHeight="1" x14ac:dyDescent="0.2">
      <c r="B171" s="86"/>
    </row>
    <row r="172" spans="2:2" ht="15" customHeight="1" x14ac:dyDescent="0.2">
      <c r="B172" s="86"/>
    </row>
    <row r="173" spans="2:2" ht="15" customHeight="1" x14ac:dyDescent="0.2">
      <c r="B173" s="86"/>
    </row>
    <row r="174" spans="2:2" ht="15" customHeight="1" x14ac:dyDescent="0.2">
      <c r="B174" s="86"/>
    </row>
    <row r="175" spans="2:2" ht="15" customHeight="1" x14ac:dyDescent="0.2">
      <c r="B175" s="86"/>
    </row>
    <row r="176" spans="2:2" ht="15" customHeight="1" x14ac:dyDescent="0.2">
      <c r="B176" s="86"/>
    </row>
    <row r="177" spans="2:2" ht="15" customHeight="1" x14ac:dyDescent="0.2">
      <c r="B177" s="86"/>
    </row>
    <row r="178" spans="2:2" ht="15" customHeight="1" x14ac:dyDescent="0.2">
      <c r="B178" s="86"/>
    </row>
    <row r="179" spans="2:2" ht="15" customHeight="1" x14ac:dyDescent="0.2">
      <c r="B179" s="86"/>
    </row>
    <row r="180" spans="2:2" ht="15" customHeight="1" x14ac:dyDescent="0.2">
      <c r="B180" s="86"/>
    </row>
    <row r="181" spans="2:2" ht="15" customHeight="1" x14ac:dyDescent="0.2">
      <c r="B181" s="86"/>
    </row>
    <row r="182" spans="2:2" ht="15" customHeight="1" x14ac:dyDescent="0.2">
      <c r="B182" s="86"/>
    </row>
    <row r="183" spans="2:2" ht="15" customHeight="1" x14ac:dyDescent="0.2">
      <c r="B183" s="86"/>
    </row>
    <row r="184" spans="2:2" ht="15" customHeight="1" x14ac:dyDescent="0.2">
      <c r="B184" s="86"/>
    </row>
    <row r="185" spans="2:2" ht="15" customHeight="1" x14ac:dyDescent="0.2">
      <c r="B185" s="86"/>
    </row>
    <row r="186" spans="2:2" ht="15" customHeight="1" x14ac:dyDescent="0.2">
      <c r="B186" s="86"/>
    </row>
    <row r="187" spans="2:2" ht="15" customHeight="1" x14ac:dyDescent="0.2">
      <c r="B187" s="86"/>
    </row>
    <row r="188" spans="2:2" ht="15" customHeight="1" x14ac:dyDescent="0.2">
      <c r="B188" s="86"/>
    </row>
    <row r="189" spans="2:2" ht="15" customHeight="1" x14ac:dyDescent="0.2"/>
    <row r="190" spans="2:2" ht="15" customHeight="1" x14ac:dyDescent="0.2"/>
    <row r="191" spans="2:2" ht="15" customHeight="1" x14ac:dyDescent="0.2"/>
    <row r="192" spans="2: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</sheetData>
  <phoneticPr fontId="18"/>
  <pageMargins left="0.70866141732283472" right="0.70866141732283472" top="0.74803149606299213" bottom="0.74803149606299213" header="0.31496062992125984" footer="0.31496062992125984"/>
  <pageSetup paperSize="9" scale="83" orientation="landscape" horizontalDpi="200" verticalDpi="2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autoPageBreaks="0" fitToPage="1"/>
  </sheetPr>
  <dimension ref="A1:P42"/>
  <sheetViews>
    <sheetView showGridLines="0" view="pageBreakPreview" zoomScaleSheetLayoutView="100" workbookViewId="0"/>
  </sheetViews>
  <sheetFormatPr defaultRowHeight="13.2" x14ac:dyDescent="0.2"/>
  <sheetData>
    <row r="1" spans="1:16" ht="18.75" customHeight="1" x14ac:dyDescent="0.2">
      <c r="A1" s="4" t="s">
        <v>432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21"/>
    </row>
    <row r="2" spans="1:16" x14ac:dyDescent="0.1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77" t="s">
        <v>445</v>
      </c>
    </row>
    <row r="3" spans="1:16" ht="12.75" customHeight="1" x14ac:dyDescent="0.15">
      <c r="A3" s="48" t="s">
        <v>318</v>
      </c>
      <c r="B3" s="54" t="s">
        <v>194</v>
      </c>
      <c r="C3" s="54" t="s">
        <v>113</v>
      </c>
      <c r="D3" s="54" t="s">
        <v>390</v>
      </c>
      <c r="E3" s="54" t="s">
        <v>318</v>
      </c>
      <c r="F3" s="54" t="s">
        <v>194</v>
      </c>
      <c r="G3" s="54" t="s">
        <v>113</v>
      </c>
      <c r="H3" s="54" t="s">
        <v>390</v>
      </c>
      <c r="I3" s="54" t="s">
        <v>318</v>
      </c>
      <c r="J3" s="54" t="s">
        <v>194</v>
      </c>
      <c r="K3" s="54" t="s">
        <v>113</v>
      </c>
      <c r="L3" s="54" t="s">
        <v>390</v>
      </c>
      <c r="M3" s="54" t="s">
        <v>318</v>
      </c>
      <c r="N3" s="54" t="s">
        <v>194</v>
      </c>
      <c r="O3" s="54" t="s">
        <v>113</v>
      </c>
      <c r="P3" s="54" t="s">
        <v>390</v>
      </c>
    </row>
    <row r="4" spans="1:16" ht="12.75" customHeight="1" x14ac:dyDescent="0.15">
      <c r="A4" s="48" t="s">
        <v>429</v>
      </c>
      <c r="B4" s="55">
        <f>SUM(B5:B9)</f>
        <v>1525</v>
      </c>
      <c r="C4" s="55">
        <f>SUM(C5:C9)</f>
        <v>1382</v>
      </c>
      <c r="D4" s="55">
        <f t="shared" ref="D4:D39" si="0">SUM(B4:C4)</f>
        <v>2907</v>
      </c>
      <c r="E4" s="58" t="s">
        <v>428</v>
      </c>
      <c r="F4" s="55">
        <f>SUM(F5:F9)</f>
        <v>2237</v>
      </c>
      <c r="G4" s="55">
        <f>SUM(G5:G9)</f>
        <v>1953</v>
      </c>
      <c r="H4" s="55">
        <f t="shared" ref="H4:H39" si="1">SUM(F4:G4)</f>
        <v>4190</v>
      </c>
      <c r="I4" s="58" t="s">
        <v>427</v>
      </c>
      <c r="J4" s="55">
        <f>SUM(J5:J9)</f>
        <v>2544</v>
      </c>
      <c r="K4" s="55">
        <f>SUM(K5:K9)</f>
        <v>2610</v>
      </c>
      <c r="L4" s="55">
        <f t="shared" ref="L4:L39" si="2">SUM(J4:K4)</f>
        <v>5154</v>
      </c>
      <c r="M4" s="58" t="s">
        <v>373</v>
      </c>
      <c r="N4" s="71">
        <f>SUM(N5:N9)</f>
        <v>373</v>
      </c>
      <c r="O4" s="71">
        <f>SUM(O5:O9)</f>
        <v>1143</v>
      </c>
      <c r="P4" s="55">
        <f t="shared" ref="P4:P16" si="3">SUM(N4:O4)</f>
        <v>1516</v>
      </c>
    </row>
    <row r="5" spans="1:16" ht="12.75" customHeight="1" x14ac:dyDescent="0.15">
      <c r="A5" s="49">
        <v>0</v>
      </c>
      <c r="B5" s="55">
        <v>274</v>
      </c>
      <c r="C5" s="55">
        <v>252</v>
      </c>
      <c r="D5" s="55">
        <f t="shared" si="0"/>
        <v>526</v>
      </c>
      <c r="E5" s="59">
        <v>30</v>
      </c>
      <c r="F5" s="55">
        <v>466</v>
      </c>
      <c r="G5" s="55">
        <v>406</v>
      </c>
      <c r="H5" s="55">
        <f t="shared" si="1"/>
        <v>872</v>
      </c>
      <c r="I5" s="59">
        <v>60</v>
      </c>
      <c r="J5" s="55">
        <v>593</v>
      </c>
      <c r="K5" s="55">
        <v>570</v>
      </c>
      <c r="L5" s="66">
        <f t="shared" si="2"/>
        <v>1163</v>
      </c>
      <c r="M5" s="59">
        <v>90</v>
      </c>
      <c r="N5" s="72">
        <v>122</v>
      </c>
      <c r="O5" s="40">
        <v>294</v>
      </c>
      <c r="P5" s="40">
        <f t="shared" si="3"/>
        <v>416</v>
      </c>
    </row>
    <row r="6" spans="1:16" ht="12.75" customHeight="1" x14ac:dyDescent="0.15">
      <c r="A6" s="50">
        <v>1</v>
      </c>
      <c r="B6" s="55">
        <v>272</v>
      </c>
      <c r="C6" s="55">
        <v>240</v>
      </c>
      <c r="D6" s="55">
        <f t="shared" si="0"/>
        <v>512</v>
      </c>
      <c r="E6" s="60">
        <v>31</v>
      </c>
      <c r="F6" s="55">
        <v>482</v>
      </c>
      <c r="G6" s="55">
        <v>367</v>
      </c>
      <c r="H6" s="55">
        <f t="shared" si="1"/>
        <v>849</v>
      </c>
      <c r="I6" s="60">
        <v>61</v>
      </c>
      <c r="J6" s="55">
        <v>497</v>
      </c>
      <c r="K6" s="55">
        <v>531</v>
      </c>
      <c r="L6" s="66">
        <f t="shared" si="2"/>
        <v>1028</v>
      </c>
      <c r="M6" s="60">
        <v>91</v>
      </c>
      <c r="N6" s="72">
        <v>61</v>
      </c>
      <c r="O6" s="40">
        <v>257</v>
      </c>
      <c r="P6" s="40">
        <f t="shared" si="3"/>
        <v>318</v>
      </c>
    </row>
    <row r="7" spans="1:16" ht="12.75" customHeight="1" x14ac:dyDescent="0.15">
      <c r="A7" s="50">
        <v>2</v>
      </c>
      <c r="B7" s="55">
        <v>300</v>
      </c>
      <c r="C7" s="55">
        <v>303</v>
      </c>
      <c r="D7" s="55">
        <f t="shared" si="0"/>
        <v>603</v>
      </c>
      <c r="E7" s="60">
        <v>32</v>
      </c>
      <c r="F7" s="55">
        <v>444</v>
      </c>
      <c r="G7" s="55">
        <v>410</v>
      </c>
      <c r="H7" s="55">
        <f t="shared" si="1"/>
        <v>854</v>
      </c>
      <c r="I7" s="60">
        <v>62</v>
      </c>
      <c r="J7" s="55">
        <v>517</v>
      </c>
      <c r="K7" s="55">
        <v>488</v>
      </c>
      <c r="L7" s="66">
        <f t="shared" si="2"/>
        <v>1005</v>
      </c>
      <c r="M7" s="60">
        <v>92</v>
      </c>
      <c r="N7" s="72">
        <v>83</v>
      </c>
      <c r="O7" s="40">
        <v>244</v>
      </c>
      <c r="P7" s="40">
        <f t="shared" si="3"/>
        <v>327</v>
      </c>
    </row>
    <row r="8" spans="1:16" ht="12.75" customHeight="1" x14ac:dyDescent="0.15">
      <c r="A8" s="50">
        <v>3</v>
      </c>
      <c r="B8" s="55">
        <v>348</v>
      </c>
      <c r="C8" s="55">
        <v>281</v>
      </c>
      <c r="D8" s="55">
        <f t="shared" si="0"/>
        <v>629</v>
      </c>
      <c r="E8" s="60">
        <v>33</v>
      </c>
      <c r="F8" s="55">
        <v>429</v>
      </c>
      <c r="G8" s="55">
        <v>387</v>
      </c>
      <c r="H8" s="55">
        <f t="shared" si="1"/>
        <v>816</v>
      </c>
      <c r="I8" s="60">
        <v>63</v>
      </c>
      <c r="J8" s="55">
        <v>480</v>
      </c>
      <c r="K8" s="55">
        <v>518</v>
      </c>
      <c r="L8" s="66">
        <f t="shared" si="2"/>
        <v>998</v>
      </c>
      <c r="M8" s="60">
        <v>93</v>
      </c>
      <c r="N8" s="72">
        <v>60</v>
      </c>
      <c r="O8" s="40">
        <v>175</v>
      </c>
      <c r="P8" s="40">
        <f t="shared" si="3"/>
        <v>235</v>
      </c>
    </row>
    <row r="9" spans="1:16" ht="12.75" customHeight="1" x14ac:dyDescent="0.15">
      <c r="A9" s="51">
        <v>4</v>
      </c>
      <c r="B9" s="55">
        <v>331</v>
      </c>
      <c r="C9" s="55">
        <v>306</v>
      </c>
      <c r="D9" s="55">
        <f t="shared" si="0"/>
        <v>637</v>
      </c>
      <c r="E9" s="61">
        <v>34</v>
      </c>
      <c r="F9" s="55">
        <v>416</v>
      </c>
      <c r="G9" s="55">
        <v>383</v>
      </c>
      <c r="H9" s="55">
        <f t="shared" si="1"/>
        <v>799</v>
      </c>
      <c r="I9" s="61">
        <v>64</v>
      </c>
      <c r="J9" s="55">
        <v>457</v>
      </c>
      <c r="K9" s="55">
        <v>503</v>
      </c>
      <c r="L9" s="66">
        <f t="shared" si="2"/>
        <v>960</v>
      </c>
      <c r="M9" s="61">
        <v>94</v>
      </c>
      <c r="N9" s="72">
        <v>47</v>
      </c>
      <c r="O9" s="40">
        <v>173</v>
      </c>
      <c r="P9" s="40">
        <f t="shared" si="3"/>
        <v>220</v>
      </c>
    </row>
    <row r="10" spans="1:16" ht="12.75" customHeight="1" x14ac:dyDescent="0.15">
      <c r="A10" s="48" t="s">
        <v>426</v>
      </c>
      <c r="B10" s="55">
        <f>SUM(B11:B15)</f>
        <v>1846</v>
      </c>
      <c r="C10" s="55">
        <f>SUM(C11:C15)</f>
        <v>1652</v>
      </c>
      <c r="D10" s="55">
        <f t="shared" si="0"/>
        <v>3498</v>
      </c>
      <c r="E10" s="62" t="s">
        <v>120</v>
      </c>
      <c r="F10" s="55">
        <f>SUM(F11:F15)</f>
        <v>2320</v>
      </c>
      <c r="G10" s="55">
        <f>SUM(G11:G15)</f>
        <v>2097</v>
      </c>
      <c r="H10" s="55">
        <f t="shared" si="1"/>
        <v>4417</v>
      </c>
      <c r="I10" s="62" t="s">
        <v>425</v>
      </c>
      <c r="J10" s="55">
        <f>SUM(J11:J15)</f>
        <v>2426</v>
      </c>
      <c r="K10" s="55">
        <f>SUM(K11:K15)</f>
        <v>2614</v>
      </c>
      <c r="L10" s="55">
        <f t="shared" si="2"/>
        <v>5040</v>
      </c>
      <c r="M10" s="67" t="s">
        <v>423</v>
      </c>
      <c r="N10" s="40">
        <f>SUM(N11:N15)</f>
        <v>90</v>
      </c>
      <c r="O10" s="40">
        <f>SUM(O11:O15)</f>
        <v>391</v>
      </c>
      <c r="P10" s="40">
        <f t="shared" si="3"/>
        <v>481</v>
      </c>
    </row>
    <row r="11" spans="1:16" ht="12.75" customHeight="1" x14ac:dyDescent="0.15">
      <c r="A11" s="49">
        <v>5</v>
      </c>
      <c r="B11" s="55">
        <v>334</v>
      </c>
      <c r="C11" s="55">
        <v>276</v>
      </c>
      <c r="D11" s="55">
        <f t="shared" si="0"/>
        <v>610</v>
      </c>
      <c r="E11" s="63">
        <v>35</v>
      </c>
      <c r="F11" s="55">
        <v>446</v>
      </c>
      <c r="G11" s="55">
        <v>410</v>
      </c>
      <c r="H11" s="55">
        <f t="shared" si="1"/>
        <v>856</v>
      </c>
      <c r="I11" s="63">
        <v>65</v>
      </c>
      <c r="J11" s="55">
        <v>524</v>
      </c>
      <c r="K11" s="55">
        <v>517</v>
      </c>
      <c r="L11" s="66">
        <f t="shared" si="2"/>
        <v>1041</v>
      </c>
      <c r="M11" s="59">
        <v>95</v>
      </c>
      <c r="N11" s="72">
        <v>32</v>
      </c>
      <c r="O11" s="40">
        <v>113</v>
      </c>
      <c r="P11" s="40">
        <f t="shared" si="3"/>
        <v>145</v>
      </c>
    </row>
    <row r="12" spans="1:16" ht="12.75" customHeight="1" x14ac:dyDescent="0.15">
      <c r="A12" s="50">
        <v>6</v>
      </c>
      <c r="B12" s="55">
        <v>368</v>
      </c>
      <c r="C12" s="55">
        <v>332</v>
      </c>
      <c r="D12" s="55">
        <f t="shared" si="0"/>
        <v>700</v>
      </c>
      <c r="E12" s="64">
        <v>36</v>
      </c>
      <c r="F12" s="55">
        <v>434</v>
      </c>
      <c r="G12" s="55">
        <v>376</v>
      </c>
      <c r="H12" s="55">
        <f t="shared" si="1"/>
        <v>810</v>
      </c>
      <c r="I12" s="64">
        <v>66</v>
      </c>
      <c r="J12" s="55">
        <v>473</v>
      </c>
      <c r="K12" s="55">
        <v>513</v>
      </c>
      <c r="L12" s="66">
        <f t="shared" si="2"/>
        <v>986</v>
      </c>
      <c r="M12" s="60">
        <v>96</v>
      </c>
      <c r="N12" s="72">
        <v>21</v>
      </c>
      <c r="O12" s="40">
        <v>94</v>
      </c>
      <c r="P12" s="40">
        <f t="shared" si="3"/>
        <v>115</v>
      </c>
    </row>
    <row r="13" spans="1:16" ht="12.75" customHeight="1" x14ac:dyDescent="0.15">
      <c r="A13" s="50">
        <v>7</v>
      </c>
      <c r="B13" s="55">
        <v>388</v>
      </c>
      <c r="C13" s="55">
        <v>312</v>
      </c>
      <c r="D13" s="55">
        <f t="shared" si="0"/>
        <v>700</v>
      </c>
      <c r="E13" s="64">
        <v>37</v>
      </c>
      <c r="F13" s="55">
        <v>468</v>
      </c>
      <c r="G13" s="55">
        <v>404</v>
      </c>
      <c r="H13" s="55">
        <f t="shared" si="1"/>
        <v>872</v>
      </c>
      <c r="I13" s="64">
        <v>67</v>
      </c>
      <c r="J13" s="55">
        <v>461</v>
      </c>
      <c r="K13" s="55">
        <v>554</v>
      </c>
      <c r="L13" s="66">
        <f t="shared" si="2"/>
        <v>1015</v>
      </c>
      <c r="M13" s="60">
        <v>97</v>
      </c>
      <c r="N13" s="72">
        <v>16</v>
      </c>
      <c r="O13" s="40">
        <v>86</v>
      </c>
      <c r="P13" s="40">
        <f t="shared" si="3"/>
        <v>102</v>
      </c>
    </row>
    <row r="14" spans="1:16" ht="12.75" customHeight="1" x14ac:dyDescent="0.15">
      <c r="A14" s="50">
        <v>8</v>
      </c>
      <c r="B14" s="55">
        <v>366</v>
      </c>
      <c r="C14" s="55">
        <v>350</v>
      </c>
      <c r="D14" s="55">
        <f t="shared" si="0"/>
        <v>716</v>
      </c>
      <c r="E14" s="64">
        <v>38</v>
      </c>
      <c r="F14" s="55">
        <v>478</v>
      </c>
      <c r="G14" s="55">
        <v>464</v>
      </c>
      <c r="H14" s="55">
        <f t="shared" si="1"/>
        <v>942</v>
      </c>
      <c r="I14" s="64">
        <v>68</v>
      </c>
      <c r="J14" s="55">
        <v>477</v>
      </c>
      <c r="K14" s="55">
        <v>539</v>
      </c>
      <c r="L14" s="66">
        <f t="shared" si="2"/>
        <v>1016</v>
      </c>
      <c r="M14" s="60">
        <v>98</v>
      </c>
      <c r="N14" s="72">
        <v>14</v>
      </c>
      <c r="O14" s="40">
        <v>65</v>
      </c>
      <c r="P14" s="40">
        <f t="shared" si="3"/>
        <v>79</v>
      </c>
    </row>
    <row r="15" spans="1:16" ht="12.75" customHeight="1" x14ac:dyDescent="0.15">
      <c r="A15" s="51">
        <v>9</v>
      </c>
      <c r="B15" s="55">
        <v>390</v>
      </c>
      <c r="C15" s="55">
        <v>382</v>
      </c>
      <c r="D15" s="55">
        <f t="shared" si="0"/>
        <v>772</v>
      </c>
      <c r="E15" s="65">
        <v>39</v>
      </c>
      <c r="F15" s="55">
        <v>494</v>
      </c>
      <c r="G15" s="55">
        <v>443</v>
      </c>
      <c r="H15" s="55">
        <f t="shared" si="1"/>
        <v>937</v>
      </c>
      <c r="I15" s="65">
        <v>69</v>
      </c>
      <c r="J15" s="55">
        <v>491</v>
      </c>
      <c r="K15" s="55">
        <v>491</v>
      </c>
      <c r="L15" s="66">
        <f t="shared" si="2"/>
        <v>982</v>
      </c>
      <c r="M15" s="61">
        <v>99</v>
      </c>
      <c r="N15" s="72">
        <v>7</v>
      </c>
      <c r="O15" s="40">
        <v>33</v>
      </c>
      <c r="P15" s="40">
        <f t="shared" si="3"/>
        <v>40</v>
      </c>
    </row>
    <row r="16" spans="1:16" ht="12.75" customHeight="1" x14ac:dyDescent="0.15">
      <c r="A16" s="48" t="s">
        <v>422</v>
      </c>
      <c r="B16" s="55">
        <f>SUM(B17:B21)</f>
        <v>2005</v>
      </c>
      <c r="C16" s="55">
        <f>SUM(C17:C21)</f>
        <v>1829</v>
      </c>
      <c r="D16" s="55">
        <f t="shared" si="0"/>
        <v>3834</v>
      </c>
      <c r="E16" s="27" t="s">
        <v>21</v>
      </c>
      <c r="F16" s="55">
        <f>SUM(F17:F21)</f>
        <v>2619</v>
      </c>
      <c r="G16" s="55">
        <f>SUM(G17:G21)</f>
        <v>2399</v>
      </c>
      <c r="H16" s="55">
        <f t="shared" si="1"/>
        <v>5018</v>
      </c>
      <c r="I16" s="27" t="s">
        <v>234</v>
      </c>
      <c r="J16" s="55">
        <f>SUM(J17:J21)</f>
        <v>2680</v>
      </c>
      <c r="K16" s="55">
        <f>SUM(K17:K21)</f>
        <v>3115</v>
      </c>
      <c r="L16" s="55">
        <f t="shared" si="2"/>
        <v>5795</v>
      </c>
      <c r="M16" s="68" t="s">
        <v>50</v>
      </c>
      <c r="N16" s="40">
        <v>4</v>
      </c>
      <c r="O16" s="40">
        <v>60</v>
      </c>
      <c r="P16" s="40">
        <f t="shared" si="3"/>
        <v>64</v>
      </c>
    </row>
    <row r="17" spans="1:16" ht="12.75" customHeight="1" x14ac:dyDescent="0.15">
      <c r="A17" s="49">
        <v>10</v>
      </c>
      <c r="B17" s="55">
        <v>384</v>
      </c>
      <c r="C17" s="55">
        <v>341</v>
      </c>
      <c r="D17" s="55">
        <f t="shared" si="0"/>
        <v>725</v>
      </c>
      <c r="E17" s="63">
        <v>40</v>
      </c>
      <c r="F17" s="55">
        <v>477</v>
      </c>
      <c r="G17" s="55">
        <v>442</v>
      </c>
      <c r="H17" s="55">
        <f t="shared" si="1"/>
        <v>919</v>
      </c>
      <c r="I17" s="63">
        <v>70</v>
      </c>
      <c r="J17" s="55">
        <v>500</v>
      </c>
      <c r="K17" s="55">
        <v>573</v>
      </c>
      <c r="L17" s="55">
        <f t="shared" si="2"/>
        <v>1073</v>
      </c>
      <c r="M17" s="69"/>
      <c r="N17" s="73"/>
      <c r="O17" s="73"/>
      <c r="P17" s="73"/>
    </row>
    <row r="18" spans="1:16" ht="12.75" customHeight="1" x14ac:dyDescent="0.15">
      <c r="A18" s="50">
        <v>11</v>
      </c>
      <c r="B18" s="55">
        <v>405</v>
      </c>
      <c r="C18" s="55">
        <v>381</v>
      </c>
      <c r="D18" s="55">
        <f t="shared" si="0"/>
        <v>786</v>
      </c>
      <c r="E18" s="64">
        <v>41</v>
      </c>
      <c r="F18" s="55">
        <v>461</v>
      </c>
      <c r="G18" s="55">
        <v>456</v>
      </c>
      <c r="H18" s="55">
        <f t="shared" si="1"/>
        <v>917</v>
      </c>
      <c r="I18" s="64">
        <v>71</v>
      </c>
      <c r="J18" s="55">
        <v>490</v>
      </c>
      <c r="K18" s="55">
        <v>571</v>
      </c>
      <c r="L18" s="55">
        <f t="shared" si="2"/>
        <v>1061</v>
      </c>
      <c r="M18" s="70" t="s">
        <v>421</v>
      </c>
      <c r="N18" s="74"/>
      <c r="O18" s="74"/>
      <c r="P18" s="74"/>
    </row>
    <row r="19" spans="1:16" ht="12.75" customHeight="1" x14ac:dyDescent="0.15">
      <c r="A19" s="50">
        <v>12</v>
      </c>
      <c r="B19" s="55">
        <v>402</v>
      </c>
      <c r="C19" s="55">
        <v>365</v>
      </c>
      <c r="D19" s="55">
        <f t="shared" si="0"/>
        <v>767</v>
      </c>
      <c r="E19" s="64">
        <v>42</v>
      </c>
      <c r="F19" s="55">
        <v>576</v>
      </c>
      <c r="G19" s="55">
        <v>525</v>
      </c>
      <c r="H19" s="55">
        <f t="shared" si="1"/>
        <v>1101</v>
      </c>
      <c r="I19" s="64">
        <v>72</v>
      </c>
      <c r="J19" s="55">
        <v>556</v>
      </c>
      <c r="K19" s="55">
        <v>592</v>
      </c>
      <c r="L19" s="55">
        <f t="shared" si="2"/>
        <v>1148</v>
      </c>
      <c r="M19" s="70" t="s">
        <v>420</v>
      </c>
      <c r="N19" s="75">
        <f>SUM(B4,B10,B16)</f>
        <v>5376</v>
      </c>
      <c r="O19" s="75">
        <f>SUM(C4,C10,C16)</f>
        <v>4863</v>
      </c>
      <c r="P19" s="75">
        <f>SUM(D4,D10,D16)</f>
        <v>10239</v>
      </c>
    </row>
    <row r="20" spans="1:16" ht="12.75" customHeight="1" x14ac:dyDescent="0.15">
      <c r="A20" s="50">
        <v>13</v>
      </c>
      <c r="B20" s="55">
        <v>398</v>
      </c>
      <c r="C20" s="55">
        <v>399</v>
      </c>
      <c r="D20" s="55">
        <f t="shared" si="0"/>
        <v>797</v>
      </c>
      <c r="E20" s="64">
        <v>43</v>
      </c>
      <c r="F20" s="55">
        <v>565</v>
      </c>
      <c r="G20" s="55">
        <v>488</v>
      </c>
      <c r="H20" s="55">
        <f t="shared" si="1"/>
        <v>1053</v>
      </c>
      <c r="I20" s="64">
        <v>73</v>
      </c>
      <c r="J20" s="55">
        <v>543</v>
      </c>
      <c r="K20" s="55">
        <v>686</v>
      </c>
      <c r="L20" s="55">
        <f t="shared" si="2"/>
        <v>1229</v>
      </c>
      <c r="M20" s="70"/>
      <c r="N20" s="74"/>
      <c r="O20" s="76"/>
      <c r="P20" s="76"/>
    </row>
    <row r="21" spans="1:16" ht="12.75" customHeight="1" x14ac:dyDescent="0.15">
      <c r="A21" s="51">
        <v>14</v>
      </c>
      <c r="B21" s="55">
        <v>416</v>
      </c>
      <c r="C21" s="55">
        <v>343</v>
      </c>
      <c r="D21" s="55">
        <f t="shared" si="0"/>
        <v>759</v>
      </c>
      <c r="E21" s="65">
        <v>44</v>
      </c>
      <c r="F21" s="55">
        <v>540</v>
      </c>
      <c r="G21" s="55">
        <v>488</v>
      </c>
      <c r="H21" s="55">
        <f t="shared" si="1"/>
        <v>1028</v>
      </c>
      <c r="I21" s="65">
        <v>74</v>
      </c>
      <c r="J21" s="55">
        <v>591</v>
      </c>
      <c r="K21" s="55">
        <v>693</v>
      </c>
      <c r="L21" s="55">
        <f t="shared" si="2"/>
        <v>1284</v>
      </c>
      <c r="M21" s="70" t="s">
        <v>419</v>
      </c>
      <c r="N21" s="75">
        <f>SUM(B22,B28,B34,F4,F10,F16,F22,F28,F34,J4)</f>
        <v>26801</v>
      </c>
      <c r="O21" s="75">
        <f>SUM(C22,C28,C34,G4,G10,G16,G22,G28,G34,K4)</f>
        <v>24936</v>
      </c>
      <c r="P21" s="75">
        <f>SUM(D22,D28,D34,H4,H10,H16,H22,H28,H34,L4)</f>
        <v>51737</v>
      </c>
    </row>
    <row r="22" spans="1:16" ht="12.75" customHeight="1" x14ac:dyDescent="0.15">
      <c r="A22" s="48" t="s">
        <v>418</v>
      </c>
      <c r="B22" s="55">
        <f>SUM(B23:B27)</f>
        <v>2288</v>
      </c>
      <c r="C22" s="55">
        <f>SUM(C23:C27)</f>
        <v>2090</v>
      </c>
      <c r="D22" s="55">
        <f t="shared" si="0"/>
        <v>4378</v>
      </c>
      <c r="E22" s="27" t="s">
        <v>183</v>
      </c>
      <c r="F22" s="55">
        <f>SUM(F23:F27)</f>
        <v>3193</v>
      </c>
      <c r="G22" s="55">
        <f>SUM(G23:G27)</f>
        <v>3004</v>
      </c>
      <c r="H22" s="55">
        <f t="shared" si="1"/>
        <v>6197</v>
      </c>
      <c r="I22" s="27" t="s">
        <v>417</v>
      </c>
      <c r="J22" s="55">
        <f>SUM(J23:J27)</f>
        <v>3203</v>
      </c>
      <c r="K22" s="55">
        <f>SUM(K23:K27)</f>
        <v>4003</v>
      </c>
      <c r="L22" s="55">
        <f t="shared" si="2"/>
        <v>7206</v>
      </c>
      <c r="M22" s="70"/>
      <c r="N22" s="74"/>
      <c r="O22" s="76"/>
      <c r="P22" s="76"/>
    </row>
    <row r="23" spans="1:16" ht="12.75" customHeight="1" x14ac:dyDescent="0.15">
      <c r="A23" s="49">
        <v>15</v>
      </c>
      <c r="B23" s="55">
        <v>429</v>
      </c>
      <c r="C23" s="55">
        <v>401</v>
      </c>
      <c r="D23" s="55">
        <f t="shared" si="0"/>
        <v>830</v>
      </c>
      <c r="E23" s="63">
        <v>45</v>
      </c>
      <c r="F23" s="55">
        <v>588</v>
      </c>
      <c r="G23" s="55">
        <v>558</v>
      </c>
      <c r="H23" s="55">
        <f t="shared" si="1"/>
        <v>1146</v>
      </c>
      <c r="I23" s="63">
        <v>75</v>
      </c>
      <c r="J23" s="55">
        <v>642</v>
      </c>
      <c r="K23" s="55">
        <v>818</v>
      </c>
      <c r="L23" s="55">
        <f t="shared" si="2"/>
        <v>1460</v>
      </c>
      <c r="M23" s="70" t="s">
        <v>416</v>
      </c>
      <c r="N23" s="75">
        <f>SUM(J10,J16,J22,J28,J34,N4,N10,N16)</f>
        <v>11802</v>
      </c>
      <c r="O23" s="75">
        <f>SUM(K10,K16,K22,K28,K34,O4,O10,O16)</f>
        <v>15798</v>
      </c>
      <c r="P23" s="75">
        <f>SUM(L10,L16,L22,L28,L34,P4,P10,P16)</f>
        <v>27600</v>
      </c>
    </row>
    <row r="24" spans="1:16" ht="12.75" customHeight="1" x14ac:dyDescent="0.15">
      <c r="A24" s="50">
        <v>16</v>
      </c>
      <c r="B24" s="55">
        <v>443</v>
      </c>
      <c r="C24" s="55">
        <v>433</v>
      </c>
      <c r="D24" s="55">
        <f t="shared" si="0"/>
        <v>876</v>
      </c>
      <c r="E24" s="64">
        <v>46</v>
      </c>
      <c r="F24" s="55">
        <v>577</v>
      </c>
      <c r="G24" s="55">
        <v>593</v>
      </c>
      <c r="H24" s="55">
        <f t="shared" si="1"/>
        <v>1170</v>
      </c>
      <c r="I24" s="64">
        <v>76</v>
      </c>
      <c r="J24" s="55">
        <v>725</v>
      </c>
      <c r="K24" s="55">
        <v>817</v>
      </c>
      <c r="L24" s="55">
        <f t="shared" si="2"/>
        <v>1542</v>
      </c>
      <c r="M24" s="70"/>
      <c r="N24" s="74"/>
      <c r="O24" s="74"/>
      <c r="P24" s="74"/>
    </row>
    <row r="25" spans="1:16" ht="12.75" customHeight="1" x14ac:dyDescent="0.15">
      <c r="A25" s="50">
        <v>17</v>
      </c>
      <c r="B25" s="55">
        <v>437</v>
      </c>
      <c r="C25" s="55">
        <v>432</v>
      </c>
      <c r="D25" s="55">
        <f t="shared" si="0"/>
        <v>869</v>
      </c>
      <c r="E25" s="64">
        <v>47</v>
      </c>
      <c r="F25" s="55">
        <v>650</v>
      </c>
      <c r="G25" s="55">
        <v>576</v>
      </c>
      <c r="H25" s="55">
        <f t="shared" si="1"/>
        <v>1226</v>
      </c>
      <c r="I25" s="64">
        <v>77</v>
      </c>
      <c r="J25" s="55">
        <v>703</v>
      </c>
      <c r="K25" s="55">
        <v>905</v>
      </c>
      <c r="L25" s="55">
        <f t="shared" si="2"/>
        <v>1608</v>
      </c>
      <c r="M25" s="70" t="s">
        <v>69</v>
      </c>
      <c r="N25" s="74">
        <v>0</v>
      </c>
      <c r="O25" s="74">
        <v>0</v>
      </c>
      <c r="P25" s="74">
        <v>0</v>
      </c>
    </row>
    <row r="26" spans="1:16" ht="12.75" customHeight="1" x14ac:dyDescent="0.15">
      <c r="A26" s="50">
        <v>18</v>
      </c>
      <c r="B26" s="55">
        <v>493</v>
      </c>
      <c r="C26" s="55">
        <v>422</v>
      </c>
      <c r="D26" s="55">
        <f t="shared" si="0"/>
        <v>915</v>
      </c>
      <c r="E26" s="64">
        <v>48</v>
      </c>
      <c r="F26" s="55">
        <v>651</v>
      </c>
      <c r="G26" s="55">
        <v>631</v>
      </c>
      <c r="H26" s="55">
        <f t="shared" si="1"/>
        <v>1282</v>
      </c>
      <c r="I26" s="64">
        <v>78</v>
      </c>
      <c r="J26" s="55">
        <v>718</v>
      </c>
      <c r="K26" s="55">
        <v>982</v>
      </c>
      <c r="L26" s="55">
        <f t="shared" si="2"/>
        <v>1700</v>
      </c>
      <c r="M26" s="70"/>
      <c r="N26" s="74"/>
      <c r="O26" s="74"/>
      <c r="P26" s="74"/>
    </row>
    <row r="27" spans="1:16" ht="12.75" customHeight="1" x14ac:dyDescent="0.15">
      <c r="A27" s="51">
        <v>19</v>
      </c>
      <c r="B27" s="55">
        <v>486</v>
      </c>
      <c r="C27" s="55">
        <v>402</v>
      </c>
      <c r="D27" s="55">
        <f t="shared" si="0"/>
        <v>888</v>
      </c>
      <c r="E27" s="65">
        <v>49</v>
      </c>
      <c r="F27" s="55">
        <v>727</v>
      </c>
      <c r="G27" s="55">
        <v>646</v>
      </c>
      <c r="H27" s="55">
        <f t="shared" si="1"/>
        <v>1373</v>
      </c>
      <c r="I27" s="65">
        <v>79</v>
      </c>
      <c r="J27" s="55">
        <v>415</v>
      </c>
      <c r="K27" s="55">
        <v>481</v>
      </c>
      <c r="L27" s="55">
        <f t="shared" si="2"/>
        <v>896</v>
      </c>
      <c r="M27" s="70"/>
      <c r="N27" s="74"/>
      <c r="O27" s="74"/>
      <c r="P27" s="74"/>
    </row>
    <row r="28" spans="1:16" ht="12.75" customHeight="1" x14ac:dyDescent="0.15">
      <c r="A28" s="48" t="s">
        <v>415</v>
      </c>
      <c r="B28" s="55">
        <f>SUM(B29:B33)</f>
        <v>2368</v>
      </c>
      <c r="C28" s="55">
        <f>SUM(C29:C33)</f>
        <v>2153</v>
      </c>
      <c r="D28" s="55">
        <f t="shared" si="0"/>
        <v>4521</v>
      </c>
      <c r="E28" s="27" t="s">
        <v>146</v>
      </c>
      <c r="F28" s="55">
        <f>SUM(F29:F33)</f>
        <v>3894</v>
      </c>
      <c r="G28" s="55">
        <f>SUM(G29:G33)</f>
        <v>3749</v>
      </c>
      <c r="H28" s="55">
        <f t="shared" si="1"/>
        <v>7643</v>
      </c>
      <c r="I28" s="27" t="s">
        <v>414</v>
      </c>
      <c r="J28" s="55">
        <f>SUM(J29:J33)</f>
        <v>2022</v>
      </c>
      <c r="K28" s="55">
        <f>SUM(K29:K33)</f>
        <v>2657</v>
      </c>
      <c r="L28" s="55">
        <f t="shared" si="2"/>
        <v>4679</v>
      </c>
      <c r="M28" s="70"/>
      <c r="N28" s="74"/>
      <c r="O28" s="74"/>
      <c r="P28" s="74"/>
    </row>
    <row r="29" spans="1:16" ht="12.75" customHeight="1" x14ac:dyDescent="0.15">
      <c r="A29" s="49">
        <v>20</v>
      </c>
      <c r="B29" s="55">
        <v>461</v>
      </c>
      <c r="C29" s="55">
        <v>466</v>
      </c>
      <c r="D29" s="55">
        <f t="shared" si="0"/>
        <v>927</v>
      </c>
      <c r="E29" s="63">
        <v>50</v>
      </c>
      <c r="F29" s="55">
        <v>789</v>
      </c>
      <c r="G29" s="55">
        <v>724</v>
      </c>
      <c r="H29" s="55">
        <f t="shared" si="1"/>
        <v>1513</v>
      </c>
      <c r="I29" s="63">
        <v>80</v>
      </c>
      <c r="J29" s="55">
        <v>388</v>
      </c>
      <c r="K29" s="55">
        <v>466</v>
      </c>
      <c r="L29" s="55">
        <f t="shared" si="2"/>
        <v>854</v>
      </c>
      <c r="M29" s="70"/>
      <c r="N29" s="74"/>
      <c r="O29" s="74"/>
      <c r="P29" s="74"/>
    </row>
    <row r="30" spans="1:16" ht="12.75" customHeight="1" x14ac:dyDescent="0.15">
      <c r="A30" s="50">
        <v>21</v>
      </c>
      <c r="B30" s="55">
        <v>469</v>
      </c>
      <c r="C30" s="55">
        <v>424</v>
      </c>
      <c r="D30" s="55">
        <f t="shared" si="0"/>
        <v>893</v>
      </c>
      <c r="E30" s="64">
        <v>51</v>
      </c>
      <c r="F30" s="55">
        <v>788</v>
      </c>
      <c r="G30" s="55">
        <v>771</v>
      </c>
      <c r="H30" s="55">
        <f t="shared" si="1"/>
        <v>1559</v>
      </c>
      <c r="I30" s="64">
        <v>81</v>
      </c>
      <c r="J30" s="55">
        <v>444</v>
      </c>
      <c r="K30" s="55">
        <v>610</v>
      </c>
      <c r="L30" s="55">
        <f t="shared" si="2"/>
        <v>1054</v>
      </c>
      <c r="M30" s="70"/>
      <c r="N30" s="74"/>
      <c r="O30" s="74"/>
      <c r="P30" s="74"/>
    </row>
    <row r="31" spans="1:16" ht="12.75" customHeight="1" x14ac:dyDescent="0.15">
      <c r="A31" s="50">
        <v>22</v>
      </c>
      <c r="B31" s="55">
        <v>508</v>
      </c>
      <c r="C31" s="55">
        <v>444</v>
      </c>
      <c r="D31" s="55">
        <f t="shared" si="0"/>
        <v>952</v>
      </c>
      <c r="E31" s="64">
        <v>52</v>
      </c>
      <c r="F31" s="55">
        <v>795</v>
      </c>
      <c r="G31" s="55">
        <v>805</v>
      </c>
      <c r="H31" s="55">
        <f t="shared" si="1"/>
        <v>1600</v>
      </c>
      <c r="I31" s="64">
        <v>82</v>
      </c>
      <c r="J31" s="55">
        <v>395</v>
      </c>
      <c r="K31" s="55">
        <v>494</v>
      </c>
      <c r="L31" s="55">
        <f t="shared" si="2"/>
        <v>889</v>
      </c>
      <c r="M31" s="70"/>
      <c r="N31" s="74"/>
      <c r="O31" s="74"/>
      <c r="P31" s="74"/>
    </row>
    <row r="32" spans="1:16" ht="12.75" customHeight="1" x14ac:dyDescent="0.15">
      <c r="A32" s="50">
        <v>23</v>
      </c>
      <c r="B32" s="55">
        <v>464</v>
      </c>
      <c r="C32" s="55">
        <v>398</v>
      </c>
      <c r="D32" s="55">
        <f t="shared" si="0"/>
        <v>862</v>
      </c>
      <c r="E32" s="64">
        <v>53</v>
      </c>
      <c r="F32" s="55">
        <v>783</v>
      </c>
      <c r="G32" s="55">
        <v>727</v>
      </c>
      <c r="H32" s="55">
        <f t="shared" si="1"/>
        <v>1510</v>
      </c>
      <c r="I32" s="64">
        <v>83</v>
      </c>
      <c r="J32" s="55">
        <v>443</v>
      </c>
      <c r="K32" s="55">
        <v>564</v>
      </c>
      <c r="L32" s="55">
        <f t="shared" si="2"/>
        <v>1007</v>
      </c>
      <c r="M32" s="70"/>
      <c r="N32" s="74"/>
      <c r="O32" s="74"/>
      <c r="P32" s="74"/>
    </row>
    <row r="33" spans="1:16" ht="12.75" customHeight="1" x14ac:dyDescent="0.15">
      <c r="A33" s="51">
        <v>24</v>
      </c>
      <c r="B33" s="55">
        <v>466</v>
      </c>
      <c r="C33" s="55">
        <v>421</v>
      </c>
      <c r="D33" s="55">
        <f t="shared" si="0"/>
        <v>887</v>
      </c>
      <c r="E33" s="65">
        <v>54</v>
      </c>
      <c r="F33" s="55">
        <v>739</v>
      </c>
      <c r="G33" s="55">
        <v>722</v>
      </c>
      <c r="H33" s="55">
        <f t="shared" si="1"/>
        <v>1461</v>
      </c>
      <c r="I33" s="65">
        <v>84</v>
      </c>
      <c r="J33" s="55">
        <v>352</v>
      </c>
      <c r="K33" s="55">
        <v>523</v>
      </c>
      <c r="L33" s="55">
        <f t="shared" si="2"/>
        <v>875</v>
      </c>
      <c r="M33" s="70"/>
      <c r="N33" s="74"/>
      <c r="O33" s="74"/>
      <c r="P33" s="74"/>
    </row>
    <row r="34" spans="1:16" ht="12.75" customHeight="1" x14ac:dyDescent="0.15">
      <c r="A34" s="48" t="s">
        <v>413</v>
      </c>
      <c r="B34" s="55">
        <f>SUM(B35:B39)</f>
        <v>2318</v>
      </c>
      <c r="C34" s="55">
        <f>SUM(C35:C39)</f>
        <v>2039</v>
      </c>
      <c r="D34" s="55">
        <f t="shared" si="0"/>
        <v>4357</v>
      </c>
      <c r="E34" s="27" t="s">
        <v>63</v>
      </c>
      <c r="F34" s="55">
        <f>SUM(F35:F39)</f>
        <v>3020</v>
      </c>
      <c r="G34" s="55">
        <f>SUM(G35:G39)</f>
        <v>2842</v>
      </c>
      <c r="H34" s="55">
        <f t="shared" si="1"/>
        <v>5862</v>
      </c>
      <c r="I34" s="27" t="s">
        <v>230</v>
      </c>
      <c r="J34" s="55">
        <f>SUM(J35:J39)</f>
        <v>1004</v>
      </c>
      <c r="K34" s="55">
        <f>SUM(K35:K39)</f>
        <v>1815</v>
      </c>
      <c r="L34" s="55">
        <f t="shared" si="2"/>
        <v>2819</v>
      </c>
      <c r="M34" s="70"/>
      <c r="N34" s="74"/>
      <c r="O34" s="74"/>
      <c r="P34" s="74"/>
    </row>
    <row r="35" spans="1:16" ht="12.75" customHeight="1" x14ac:dyDescent="0.15">
      <c r="A35" s="49">
        <v>25</v>
      </c>
      <c r="B35" s="55">
        <v>457</v>
      </c>
      <c r="C35" s="55">
        <v>405</v>
      </c>
      <c r="D35" s="55">
        <f t="shared" si="0"/>
        <v>862</v>
      </c>
      <c r="E35" s="63">
        <v>55</v>
      </c>
      <c r="F35" s="55">
        <v>684</v>
      </c>
      <c r="G35" s="55">
        <v>661</v>
      </c>
      <c r="H35" s="55">
        <f t="shared" si="1"/>
        <v>1345</v>
      </c>
      <c r="I35" s="63">
        <v>85</v>
      </c>
      <c r="J35" s="55">
        <v>260</v>
      </c>
      <c r="K35" s="55">
        <v>430</v>
      </c>
      <c r="L35" s="55">
        <f t="shared" si="2"/>
        <v>690</v>
      </c>
      <c r="M35" s="70"/>
      <c r="N35" s="74"/>
      <c r="O35" s="74"/>
      <c r="P35" s="74"/>
    </row>
    <row r="36" spans="1:16" ht="12.75" customHeight="1" x14ac:dyDescent="0.15">
      <c r="A36" s="50">
        <v>26</v>
      </c>
      <c r="B36" s="55">
        <v>461</v>
      </c>
      <c r="C36" s="55">
        <v>412</v>
      </c>
      <c r="D36" s="55">
        <f t="shared" si="0"/>
        <v>873</v>
      </c>
      <c r="E36" s="64">
        <v>56</v>
      </c>
      <c r="F36" s="55">
        <v>631</v>
      </c>
      <c r="G36" s="55">
        <v>583</v>
      </c>
      <c r="H36" s="55">
        <f t="shared" si="1"/>
        <v>1214</v>
      </c>
      <c r="I36" s="64">
        <v>86</v>
      </c>
      <c r="J36" s="55">
        <v>201</v>
      </c>
      <c r="K36" s="55">
        <v>339</v>
      </c>
      <c r="L36" s="55">
        <f t="shared" si="2"/>
        <v>540</v>
      </c>
      <c r="M36" s="70"/>
      <c r="N36" s="74"/>
      <c r="O36" s="74"/>
      <c r="P36" s="74"/>
    </row>
    <row r="37" spans="1:16" ht="12.75" customHeight="1" x14ac:dyDescent="0.15">
      <c r="A37" s="50">
        <v>27</v>
      </c>
      <c r="B37" s="55">
        <v>490</v>
      </c>
      <c r="C37" s="55">
        <v>408</v>
      </c>
      <c r="D37" s="55">
        <f t="shared" si="0"/>
        <v>898</v>
      </c>
      <c r="E37" s="64">
        <v>57</v>
      </c>
      <c r="F37" s="55">
        <v>630</v>
      </c>
      <c r="G37" s="55">
        <v>622</v>
      </c>
      <c r="H37" s="55">
        <f t="shared" si="1"/>
        <v>1252</v>
      </c>
      <c r="I37" s="64">
        <v>87</v>
      </c>
      <c r="J37" s="55">
        <v>184</v>
      </c>
      <c r="K37" s="55">
        <v>351</v>
      </c>
      <c r="L37" s="55">
        <f t="shared" si="2"/>
        <v>535</v>
      </c>
      <c r="M37" s="70"/>
      <c r="N37" s="74"/>
      <c r="O37" s="74"/>
      <c r="P37" s="74"/>
    </row>
    <row r="38" spans="1:16" ht="12.75" customHeight="1" x14ac:dyDescent="0.15">
      <c r="A38" s="50">
        <v>28</v>
      </c>
      <c r="B38" s="55">
        <v>437</v>
      </c>
      <c r="C38" s="55">
        <v>398</v>
      </c>
      <c r="D38" s="55">
        <f t="shared" si="0"/>
        <v>835</v>
      </c>
      <c r="E38" s="64">
        <v>58</v>
      </c>
      <c r="F38" s="55">
        <v>615</v>
      </c>
      <c r="G38" s="55">
        <v>551</v>
      </c>
      <c r="H38" s="55">
        <f t="shared" si="1"/>
        <v>1166</v>
      </c>
      <c r="I38" s="64">
        <v>88</v>
      </c>
      <c r="J38" s="55">
        <v>183</v>
      </c>
      <c r="K38" s="55">
        <v>322</v>
      </c>
      <c r="L38" s="55">
        <f t="shared" si="2"/>
        <v>505</v>
      </c>
      <c r="M38" s="27" t="s">
        <v>184</v>
      </c>
      <c r="N38" s="41">
        <f>SUM(N19,N21,N23,N25)</f>
        <v>43979</v>
      </c>
      <c r="O38" s="41">
        <f>SUM(O19,O21,O23,O25)</f>
        <v>45597</v>
      </c>
      <c r="P38" s="41">
        <f>SUM(P19,P21,P23,P25)</f>
        <v>89576</v>
      </c>
    </row>
    <row r="39" spans="1:16" ht="12.75" customHeight="1" x14ac:dyDescent="0.15">
      <c r="A39" s="51">
        <v>29</v>
      </c>
      <c r="B39" s="56">
        <v>473</v>
      </c>
      <c r="C39" s="56">
        <v>416</v>
      </c>
      <c r="D39" s="56">
        <f t="shared" si="0"/>
        <v>889</v>
      </c>
      <c r="E39" s="65">
        <v>59</v>
      </c>
      <c r="F39" s="56">
        <v>460</v>
      </c>
      <c r="G39" s="56">
        <v>425</v>
      </c>
      <c r="H39" s="56">
        <f t="shared" si="1"/>
        <v>885</v>
      </c>
      <c r="I39" s="65">
        <v>89</v>
      </c>
      <c r="J39" s="56">
        <v>176</v>
      </c>
      <c r="K39" s="56">
        <v>373</v>
      </c>
      <c r="L39" s="56">
        <f t="shared" si="2"/>
        <v>549</v>
      </c>
      <c r="M39" s="24" t="s">
        <v>411</v>
      </c>
      <c r="N39" s="41">
        <v>2199</v>
      </c>
      <c r="O39" s="41">
        <v>1616</v>
      </c>
      <c r="P39" s="41">
        <f>SUM(N39:O39)</f>
        <v>3815</v>
      </c>
    </row>
    <row r="40" spans="1:16" x14ac:dyDescent="0.2">
      <c r="A40" s="52" t="s">
        <v>177</v>
      </c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78" t="s">
        <v>60</v>
      </c>
    </row>
    <row r="41" spans="1:16" ht="15" customHeight="1" x14ac:dyDescent="0.2">
      <c r="A41" s="10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</row>
    <row r="42" spans="1:16" ht="15" customHeight="1" x14ac:dyDescent="0.2">
      <c r="A42" s="10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</row>
  </sheetData>
  <customSheetViews>
    <customSheetView guid="{6E55E4BA-C1C2-4101-834B-52C868038F9B}" showGridLines="0" fitToPage="1" view="pageBreakPreview">
      <selection activeCell="C31" sqref="C31"/>
      <pageMargins left="0.7" right="0.7" top="0.75" bottom="0.75" header="0.3" footer="0.3"/>
      <pageSetup paperSize="9" scale="92" orientation="landscape" r:id="rId1"/>
    </customSheetView>
    <customSheetView guid="{CF18ACAE-566C-B444-9D54-F57A92362192}" showGridLines="0" fitToPage="1" view="pageBreakPreview" topLeftCell="A22">
      <selection activeCell="Q39" sqref="Q39"/>
      <pageMargins left="0.7" right="0.7" top="0.75" bottom="0.75" header="0.3" footer="0.3"/>
      <pageSetup paperSize="9" orientation="landscape" r:id="rId2"/>
    </customSheetView>
    <customSheetView guid="{78F0B045-E176-45BE-ACEB-505E8B8ED44E}" showGridLines="0" fitToPage="1" view="pageBreakPreview">
      <pageMargins left="0.7" right="0.7" top="0.75" bottom="0.75" header="0.3" footer="0.3"/>
      <pageSetup paperSize="9" scale="92" orientation="landscape" r:id="rId3"/>
    </customSheetView>
    <customSheetView guid="{7C3A86F1-3DFE-8648-8553-356EE90583F9}" showPageBreaks="1" showGridLines="0" fitToPage="1" view="pageBreakPreview">
      <selection activeCell="Q39" sqref="Q39"/>
      <pageMargins left="0.7" right="0.7" top="0.75" bottom="0.75" header="0.3" footer="0.3"/>
      <pageSetup paperSize="9" orientation="landscape" r:id="rId4"/>
    </customSheetView>
    <customSheetView guid="{7B1C08E8-7633-4097-97F4-BB119626186A}" showGridLines="0">
      <selection activeCell="R12" sqref="R12"/>
      <pageMargins left="0.7" right="0.7" top="0.75" bottom="0.75" header="0.3" footer="0.3"/>
      <pageSetup paperSize="9" orientation="portrait" r:id="rId5"/>
    </customSheetView>
    <customSheetView guid="{1E942744-3E94-4A93-962E-8A4BC99DF7E0}" showGridLines="0" fitToPage="1" view="pageBreakPreview" topLeftCell="A22">
      <selection activeCell="P2" sqref="P2"/>
      <pageMargins left="0.7" right="0.7" top="0.75" bottom="0.75" header="0.3" footer="0.3"/>
      <pageSetup paperSize="9" scale="94" orientation="landscape" r:id="rId6"/>
    </customSheetView>
    <customSheetView guid="{B285A65A-1230-4B1A-8BA6-3BA6F98EA332}" showGridLines="0" fitToPage="1" view="pageBreakPreview">
      <selection activeCell="C31" sqref="C31"/>
      <pageMargins left="0.7" right="0.7" top="0.75" bottom="0.75" header="0.3" footer="0.3"/>
      <pageSetup paperSize="9" scale="96" orientation="landscape" r:id="rId7"/>
    </customSheetView>
  </customSheetViews>
  <phoneticPr fontId="5"/>
  <pageMargins left="0.7" right="0.7" top="0.75" bottom="0.75" header="0.3" footer="0.3"/>
  <pageSetup paperSize="9" scale="94" orientation="landscape" r:id="rId8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440E5-AE02-46B0-A4F2-EDCE059B711A}">
  <sheetPr>
    <pageSetUpPr fitToPage="1"/>
  </sheetPr>
  <dimension ref="A1:Z265"/>
  <sheetViews>
    <sheetView showGridLines="0" view="pageBreakPreview" zoomScaleSheetLayoutView="100" workbookViewId="0"/>
  </sheetViews>
  <sheetFormatPr defaultColWidth="9" defaultRowHeight="10.8" x14ac:dyDescent="0.2"/>
  <cols>
    <col min="1" max="1" width="3.44140625" style="203" customWidth="1"/>
    <col min="2" max="2" width="5.44140625" style="203" customWidth="1"/>
    <col min="3" max="4" width="4.6640625" style="203" customWidth="1"/>
    <col min="5" max="6" width="4.109375" style="203" customWidth="1"/>
    <col min="7" max="7" width="5.44140625" style="203" customWidth="1"/>
    <col min="8" max="8" width="6.109375" style="203" customWidth="1"/>
    <col min="9" max="10" width="5.21875" style="203" customWidth="1"/>
    <col min="11" max="11" width="5.44140625" style="203" customWidth="1"/>
    <col min="12" max="16" width="5.21875" style="203" customWidth="1"/>
    <col min="17" max="17" width="4.44140625" style="203" customWidth="1"/>
    <col min="18" max="18" width="5.88671875" style="203" customWidth="1"/>
    <col min="19" max="21" width="5.21875" style="203" customWidth="1"/>
    <col min="22" max="22" width="6.88671875" style="203" customWidth="1"/>
    <col min="23" max="23" width="5.6640625" style="203" customWidth="1"/>
    <col min="24" max="24" width="6.88671875" style="203" customWidth="1"/>
    <col min="25" max="25" width="6.109375" style="203" customWidth="1"/>
    <col min="26" max="26" width="5.21875" style="203" customWidth="1"/>
    <col min="27" max="29" width="6.6640625" style="203" customWidth="1"/>
    <col min="30" max="30" width="10" style="203" customWidth="1"/>
    <col min="31" max="16384" width="9" style="203"/>
  </cols>
  <sheetData>
    <row r="1" spans="1:26" s="189" customFormat="1" ht="21" customHeight="1" x14ac:dyDescent="0.2">
      <c r="A1" s="187" t="s">
        <v>718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</row>
    <row r="2" spans="1:26" s="189" customFormat="1" ht="12" customHeight="1" x14ac:dyDescent="0.2">
      <c r="A2" s="190"/>
      <c r="B2" s="188"/>
      <c r="C2" s="188"/>
      <c r="D2" s="188"/>
      <c r="E2" s="188"/>
      <c r="F2" s="188"/>
      <c r="G2" s="188"/>
      <c r="H2" s="188"/>
      <c r="I2" s="188"/>
      <c r="J2" s="188"/>
      <c r="K2" s="188"/>
      <c r="Z2" s="191" t="s">
        <v>456</v>
      </c>
    </row>
    <row r="3" spans="1:26" s="192" customFormat="1" ht="16.05" customHeight="1" x14ac:dyDescent="0.2">
      <c r="A3" s="362" t="s">
        <v>454</v>
      </c>
      <c r="B3" s="362"/>
      <c r="C3" s="363" t="s">
        <v>457</v>
      </c>
      <c r="D3" s="363"/>
      <c r="E3" s="363"/>
      <c r="F3" s="363"/>
      <c r="G3" s="363" t="s">
        <v>458</v>
      </c>
      <c r="H3" s="363"/>
      <c r="I3" s="363"/>
      <c r="J3" s="363"/>
      <c r="K3" s="363" t="s">
        <v>51</v>
      </c>
      <c r="L3" s="363"/>
      <c r="M3" s="363"/>
      <c r="N3" s="363"/>
      <c r="O3" s="363"/>
      <c r="P3" s="363"/>
      <c r="Q3" s="363"/>
      <c r="R3" s="363"/>
      <c r="S3" s="363"/>
      <c r="T3" s="363"/>
      <c r="U3" s="363"/>
      <c r="V3" s="363"/>
      <c r="W3" s="363"/>
      <c r="X3" s="363"/>
      <c r="Y3" s="363"/>
      <c r="Z3" s="357" t="s">
        <v>459</v>
      </c>
    </row>
    <row r="4" spans="1:26" s="197" customFormat="1" ht="45" customHeight="1" x14ac:dyDescent="0.2">
      <c r="A4" s="193"/>
      <c r="B4" s="194" t="s">
        <v>452</v>
      </c>
      <c r="C4" s="195" t="s">
        <v>314</v>
      </c>
      <c r="D4" s="195" t="s">
        <v>460</v>
      </c>
      <c r="E4" s="195" t="s">
        <v>225</v>
      </c>
      <c r="F4" s="195" t="s">
        <v>410</v>
      </c>
      <c r="G4" s="195" t="s">
        <v>314</v>
      </c>
      <c r="H4" s="195" t="s">
        <v>461</v>
      </c>
      <c r="I4" s="195" t="s">
        <v>462</v>
      </c>
      <c r="J4" s="195" t="s">
        <v>463</v>
      </c>
      <c r="K4" s="195" t="s">
        <v>314</v>
      </c>
      <c r="L4" s="195" t="s">
        <v>305</v>
      </c>
      <c r="M4" s="195" t="s">
        <v>431</v>
      </c>
      <c r="N4" s="195" t="s">
        <v>464</v>
      </c>
      <c r="O4" s="196" t="s">
        <v>324</v>
      </c>
      <c r="P4" s="195" t="s">
        <v>453</v>
      </c>
      <c r="Q4" s="195" t="s">
        <v>465</v>
      </c>
      <c r="R4" s="195" t="s">
        <v>466</v>
      </c>
      <c r="S4" s="195" t="s">
        <v>467</v>
      </c>
      <c r="T4" s="195" t="s">
        <v>118</v>
      </c>
      <c r="U4" s="196" t="s">
        <v>468</v>
      </c>
      <c r="V4" s="195" t="s">
        <v>470</v>
      </c>
      <c r="W4" s="195" t="s">
        <v>278</v>
      </c>
      <c r="X4" s="195" t="s">
        <v>471</v>
      </c>
      <c r="Y4" s="196" t="s">
        <v>176</v>
      </c>
      <c r="Z4" s="358"/>
    </row>
    <row r="5" spans="1:26" s="191" customFormat="1" ht="40.049999999999997" customHeight="1" x14ac:dyDescent="0.2">
      <c r="A5" s="198" t="s">
        <v>95</v>
      </c>
      <c r="B5" s="199">
        <v>46802</v>
      </c>
      <c r="C5" s="199">
        <v>1134</v>
      </c>
      <c r="D5" s="199">
        <v>921</v>
      </c>
      <c r="E5" s="200">
        <v>33</v>
      </c>
      <c r="F5" s="200">
        <v>180</v>
      </c>
      <c r="G5" s="199">
        <v>14900</v>
      </c>
      <c r="H5" s="199">
        <v>14</v>
      </c>
      <c r="I5" s="200">
        <v>4097</v>
      </c>
      <c r="J5" s="200">
        <v>10789</v>
      </c>
      <c r="K5" s="199">
        <v>30021</v>
      </c>
      <c r="L5" s="199">
        <v>409</v>
      </c>
      <c r="M5" s="200">
        <v>733</v>
      </c>
      <c r="N5" s="200">
        <v>2948</v>
      </c>
      <c r="O5" s="199">
        <v>7824</v>
      </c>
      <c r="P5" s="199">
        <v>1050</v>
      </c>
      <c r="Q5" s="200">
        <v>428</v>
      </c>
      <c r="R5" s="201">
        <v>2014</v>
      </c>
      <c r="S5" s="199">
        <v>5338</v>
      </c>
      <c r="T5" s="199">
        <v>2313</v>
      </c>
      <c r="U5" s="199">
        <v>399</v>
      </c>
      <c r="V5" s="200">
        <v>979</v>
      </c>
      <c r="W5" s="199">
        <v>1746</v>
      </c>
      <c r="X5" s="200">
        <v>2493</v>
      </c>
      <c r="Y5" s="201">
        <v>1347</v>
      </c>
      <c r="Z5" s="201">
        <v>747</v>
      </c>
    </row>
    <row r="6" spans="1:26" s="191" customFormat="1" ht="40.049999999999997" customHeight="1" x14ac:dyDescent="0.2">
      <c r="A6" s="202" t="s">
        <v>472</v>
      </c>
      <c r="B6" s="199">
        <v>46605</v>
      </c>
      <c r="C6" s="199">
        <v>1099</v>
      </c>
      <c r="D6" s="199">
        <v>923</v>
      </c>
      <c r="E6" s="200">
        <v>12</v>
      </c>
      <c r="F6" s="200">
        <v>164</v>
      </c>
      <c r="G6" s="199">
        <v>14449</v>
      </c>
      <c r="H6" s="199">
        <v>17</v>
      </c>
      <c r="I6" s="200">
        <v>3847</v>
      </c>
      <c r="J6" s="200">
        <v>10585</v>
      </c>
      <c r="K6" s="199">
        <v>30472</v>
      </c>
      <c r="L6" s="199">
        <v>394</v>
      </c>
      <c r="M6" s="200">
        <v>758</v>
      </c>
      <c r="N6" s="200">
        <v>2859</v>
      </c>
      <c r="O6" s="199">
        <v>7582</v>
      </c>
      <c r="P6" s="199">
        <v>951</v>
      </c>
      <c r="Q6" s="200">
        <v>482</v>
      </c>
      <c r="R6" s="201">
        <v>2037</v>
      </c>
      <c r="S6" s="199">
        <v>5991</v>
      </c>
      <c r="T6" s="199">
        <v>2223</v>
      </c>
      <c r="U6" s="199">
        <v>453</v>
      </c>
      <c r="V6" s="200">
        <v>1016</v>
      </c>
      <c r="W6" s="199">
        <v>1723</v>
      </c>
      <c r="X6" s="200">
        <v>2751</v>
      </c>
      <c r="Y6" s="201">
        <v>1252</v>
      </c>
      <c r="Z6" s="201">
        <v>585</v>
      </c>
    </row>
    <row r="7" spans="1:26" s="191" customFormat="1" ht="40.049999999999997" customHeight="1" x14ac:dyDescent="0.2">
      <c r="A7" s="202" t="s">
        <v>444</v>
      </c>
      <c r="B7" s="199">
        <f>SUM(C7+G7+K7+Z7)</f>
        <v>46499</v>
      </c>
      <c r="C7" s="199">
        <f>SUM(D7:F7)</f>
        <v>983</v>
      </c>
      <c r="D7" s="199">
        <v>828</v>
      </c>
      <c r="E7" s="199">
        <v>15</v>
      </c>
      <c r="F7" s="199">
        <v>140</v>
      </c>
      <c r="G7" s="199">
        <f>SUM(H7:J7)</f>
        <v>14094</v>
      </c>
      <c r="H7" s="199">
        <v>12</v>
      </c>
      <c r="I7" s="199">
        <v>3669</v>
      </c>
      <c r="J7" s="199">
        <v>10413</v>
      </c>
      <c r="K7" s="199">
        <f>SUM(L7:Y7)</f>
        <v>30670</v>
      </c>
      <c r="L7" s="199">
        <v>402</v>
      </c>
      <c r="M7" s="199">
        <v>771</v>
      </c>
      <c r="N7" s="199">
        <v>2826</v>
      </c>
      <c r="O7" s="199">
        <v>7485</v>
      </c>
      <c r="P7" s="199">
        <v>851</v>
      </c>
      <c r="Q7" s="199">
        <v>520</v>
      </c>
      <c r="R7" s="199">
        <v>1923</v>
      </c>
      <c r="S7" s="199">
        <v>6300</v>
      </c>
      <c r="T7" s="199">
        <v>2312</v>
      </c>
      <c r="U7" s="199">
        <v>406</v>
      </c>
      <c r="V7" s="199">
        <v>995</v>
      </c>
      <c r="W7" s="199">
        <v>1624</v>
      </c>
      <c r="X7" s="199">
        <v>2935</v>
      </c>
      <c r="Y7" s="199">
        <v>1320</v>
      </c>
      <c r="Z7" s="201">
        <v>752</v>
      </c>
    </row>
    <row r="8" spans="1:26" ht="17.55" customHeight="1" x14ac:dyDescent="0.2">
      <c r="A8" s="359" t="s">
        <v>696</v>
      </c>
      <c r="B8" s="360"/>
      <c r="C8" s="360"/>
      <c r="D8" s="360"/>
      <c r="E8" s="360"/>
      <c r="F8" s="360"/>
      <c r="G8" s="360"/>
      <c r="H8" s="360"/>
      <c r="I8" s="360"/>
      <c r="J8" s="360"/>
      <c r="K8" s="360"/>
      <c r="L8" s="360"/>
      <c r="M8" s="360"/>
      <c r="N8" s="360"/>
      <c r="O8" s="360"/>
      <c r="P8" s="360"/>
      <c r="Q8" s="360"/>
      <c r="R8" s="360"/>
      <c r="S8" s="360"/>
      <c r="T8" s="360"/>
      <c r="U8" s="360"/>
      <c r="V8" s="360"/>
      <c r="W8" s="360"/>
      <c r="Z8" s="204" t="s">
        <v>440</v>
      </c>
    </row>
    <row r="9" spans="1:26" ht="42" customHeight="1" x14ac:dyDescent="0.2">
      <c r="A9" s="361"/>
      <c r="B9" s="361"/>
      <c r="C9" s="361"/>
      <c r="D9" s="361"/>
      <c r="E9" s="361"/>
      <c r="F9" s="361"/>
      <c r="G9" s="361"/>
      <c r="H9" s="361"/>
      <c r="I9" s="361"/>
      <c r="J9" s="361"/>
      <c r="K9" s="361"/>
      <c r="L9" s="361"/>
      <c r="M9" s="361"/>
      <c r="N9" s="361"/>
      <c r="O9" s="361"/>
      <c r="P9" s="361"/>
      <c r="Q9" s="361"/>
      <c r="R9" s="361"/>
      <c r="S9" s="361"/>
      <c r="T9" s="361"/>
      <c r="U9" s="361"/>
      <c r="V9" s="361"/>
      <c r="W9" s="361"/>
    </row>
    <row r="10" spans="1:26" ht="1.05" customHeight="1" x14ac:dyDescent="0.2">
      <c r="A10" s="361"/>
      <c r="B10" s="361"/>
      <c r="C10" s="361"/>
      <c r="D10" s="361"/>
      <c r="E10" s="361"/>
      <c r="F10" s="361"/>
      <c r="G10" s="361"/>
      <c r="H10" s="361"/>
      <c r="I10" s="361"/>
      <c r="J10" s="361"/>
      <c r="K10" s="361"/>
      <c r="L10" s="361"/>
      <c r="M10" s="361"/>
      <c r="N10" s="361"/>
      <c r="O10" s="361"/>
      <c r="P10" s="361"/>
      <c r="Q10" s="361"/>
      <c r="R10" s="361"/>
      <c r="S10" s="361"/>
      <c r="T10" s="361"/>
      <c r="U10" s="361"/>
      <c r="V10" s="361"/>
      <c r="W10" s="361"/>
    </row>
    <row r="11" spans="1:26" ht="13.5" customHeight="1" x14ac:dyDescent="0.2">
      <c r="A11" s="189"/>
      <c r="G11" s="189"/>
    </row>
    <row r="12" spans="1:26" ht="13.5" customHeight="1" x14ac:dyDescent="0.2">
      <c r="G12" s="189"/>
    </row>
    <row r="13" spans="1:26" ht="13.5" customHeight="1" x14ac:dyDescent="0.2">
      <c r="G13" s="189"/>
    </row>
    <row r="14" spans="1:26" ht="13.5" customHeight="1" x14ac:dyDescent="0.2">
      <c r="G14" s="189"/>
    </row>
    <row r="15" spans="1:26" ht="13.5" customHeight="1" x14ac:dyDescent="0.2">
      <c r="G15" s="189"/>
    </row>
    <row r="16" spans="1:26" ht="13.5" customHeight="1" x14ac:dyDescent="0.2">
      <c r="G16" s="189"/>
    </row>
    <row r="17" ht="13.5" customHeight="1" x14ac:dyDescent="0.2"/>
    <row r="18" ht="13.5" customHeight="1" x14ac:dyDescent="0.2"/>
    <row r="19" ht="13.5" customHeight="1" x14ac:dyDescent="0.2"/>
    <row r="20" ht="13.5" customHeight="1" x14ac:dyDescent="0.2"/>
    <row r="21" ht="13.5" customHeight="1" x14ac:dyDescent="0.2"/>
    <row r="22" ht="13.5" customHeight="1" x14ac:dyDescent="0.2"/>
    <row r="23" ht="13.5" customHeight="1" x14ac:dyDescent="0.2"/>
    <row r="24" ht="13.5" customHeight="1" x14ac:dyDescent="0.2"/>
    <row r="25" ht="13.5" customHeight="1" x14ac:dyDescent="0.2"/>
    <row r="26" ht="13.5" customHeight="1" x14ac:dyDescent="0.2"/>
    <row r="27" ht="13.5" customHeight="1" x14ac:dyDescent="0.2"/>
    <row r="28" ht="19.5" customHeight="1" x14ac:dyDescent="0.2"/>
    <row r="29" ht="19.5" customHeight="1" x14ac:dyDescent="0.2"/>
    <row r="30" ht="19.5" customHeight="1" x14ac:dyDescent="0.2"/>
    <row r="31" ht="19.5" customHeight="1" x14ac:dyDescent="0.2"/>
    <row r="32" ht="19.5" customHeight="1" x14ac:dyDescent="0.2"/>
    <row r="33" ht="19.5" customHeight="1" x14ac:dyDescent="0.2"/>
    <row r="34" ht="19.5" customHeight="1" x14ac:dyDescent="0.2"/>
    <row r="35" ht="19.5" customHeight="1" x14ac:dyDescent="0.2"/>
    <row r="36" ht="19.5" customHeight="1" x14ac:dyDescent="0.2"/>
    <row r="37" ht="19.5" customHeight="1" x14ac:dyDescent="0.2"/>
    <row r="38" ht="19.5" customHeight="1" x14ac:dyDescent="0.2"/>
    <row r="39" ht="19.5" customHeight="1" x14ac:dyDescent="0.2"/>
    <row r="40" ht="19.5" customHeight="1" x14ac:dyDescent="0.2"/>
    <row r="41" ht="19.5" customHeight="1" x14ac:dyDescent="0.2"/>
    <row r="42" ht="19.5" customHeight="1" x14ac:dyDescent="0.2"/>
    <row r="43" ht="19.5" customHeight="1" x14ac:dyDescent="0.2"/>
    <row r="44" ht="19.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</sheetData>
  <mergeCells count="6">
    <mergeCell ref="Z3:Z4"/>
    <mergeCell ref="A8:W10"/>
    <mergeCell ref="A3:B3"/>
    <mergeCell ref="C3:F3"/>
    <mergeCell ref="G3:J3"/>
    <mergeCell ref="K3:Y3"/>
  </mergeCells>
  <phoneticPr fontId="18"/>
  <pageMargins left="0.78740157480314965" right="0.78740157480314965" top="0.59055118110236227" bottom="0.59055118110236227" header="0.51181102362204722" footer="0.51181102362204722"/>
  <pageSetup paperSize="9" scale="96" orientation="landscape" r:id="rId1"/>
  <colBreaks count="1" manualBreakCount="1">
    <brk id="26" max="1048575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CCE82-2A77-45E6-A05B-23A1B3FE3DED}">
  <sheetPr>
    <pageSetUpPr fitToPage="1"/>
  </sheetPr>
  <dimension ref="A1:AA285"/>
  <sheetViews>
    <sheetView showGridLines="0" view="pageBreakPreview" zoomScaleSheetLayoutView="100" workbookViewId="0"/>
  </sheetViews>
  <sheetFormatPr defaultColWidth="9" defaultRowHeight="10.8" x14ac:dyDescent="0.2"/>
  <cols>
    <col min="1" max="1" width="2.21875" style="208" customWidth="1"/>
    <col min="2" max="2" width="4" style="208" customWidth="1"/>
    <col min="3" max="27" width="6" style="208" customWidth="1"/>
    <col min="28" max="41" width="6.21875" style="208" customWidth="1"/>
    <col min="42" max="16384" width="9" style="208"/>
  </cols>
  <sheetData>
    <row r="1" spans="1:27" ht="18" customHeight="1" x14ac:dyDescent="0.2">
      <c r="A1" s="207" t="s">
        <v>719</v>
      </c>
      <c r="K1" s="209"/>
    </row>
    <row r="2" spans="1:27" ht="18" customHeight="1" x14ac:dyDescent="0.2">
      <c r="A2" s="209"/>
      <c r="K2" s="209"/>
      <c r="AA2" s="210" t="s">
        <v>456</v>
      </c>
    </row>
    <row r="3" spans="1:27" s="212" customFormat="1" ht="18" customHeight="1" x14ac:dyDescent="0.2">
      <c r="A3" s="369" t="s">
        <v>726</v>
      </c>
      <c r="B3" s="369"/>
      <c r="C3" s="369"/>
      <c r="D3" s="370" t="s">
        <v>475</v>
      </c>
      <c r="E3" s="369"/>
      <c r="F3" s="369"/>
      <c r="G3" s="369"/>
      <c r="H3" s="371" t="s">
        <v>473</v>
      </c>
      <c r="I3" s="371"/>
      <c r="J3" s="371"/>
      <c r="K3" s="371"/>
      <c r="L3" s="371" t="s">
        <v>135</v>
      </c>
      <c r="M3" s="371"/>
      <c r="N3" s="371"/>
      <c r="O3" s="371"/>
      <c r="P3" s="371"/>
      <c r="Q3" s="371"/>
      <c r="R3" s="371"/>
      <c r="S3" s="371"/>
      <c r="T3" s="371"/>
      <c r="U3" s="371"/>
      <c r="V3" s="371"/>
      <c r="W3" s="371"/>
      <c r="X3" s="371"/>
      <c r="Y3" s="371"/>
      <c r="Z3" s="371"/>
      <c r="AA3" s="364" t="s">
        <v>459</v>
      </c>
    </row>
    <row r="4" spans="1:27" s="215" customFormat="1" ht="18" customHeight="1" x14ac:dyDescent="0.2">
      <c r="A4" s="435"/>
      <c r="B4" s="434"/>
      <c r="C4" s="214" t="s">
        <v>727</v>
      </c>
      <c r="D4" s="213" t="s">
        <v>314</v>
      </c>
      <c r="E4" s="213" t="s">
        <v>460</v>
      </c>
      <c r="F4" s="213" t="s">
        <v>225</v>
      </c>
      <c r="G4" s="213" t="s">
        <v>410</v>
      </c>
      <c r="H4" s="214" t="s">
        <v>314</v>
      </c>
      <c r="I4" s="214" t="s">
        <v>461</v>
      </c>
      <c r="J4" s="214" t="s">
        <v>462</v>
      </c>
      <c r="K4" s="214" t="s">
        <v>463</v>
      </c>
      <c r="L4" s="214" t="s">
        <v>314</v>
      </c>
      <c r="M4" s="214" t="s">
        <v>305</v>
      </c>
      <c r="N4" s="214" t="s">
        <v>431</v>
      </c>
      <c r="O4" s="214" t="s">
        <v>464</v>
      </c>
      <c r="P4" s="214" t="s">
        <v>382</v>
      </c>
      <c r="Q4" s="214" t="s">
        <v>453</v>
      </c>
      <c r="R4" s="214" t="s">
        <v>465</v>
      </c>
      <c r="S4" s="214" t="s">
        <v>470</v>
      </c>
      <c r="T4" s="214" t="s">
        <v>466</v>
      </c>
      <c r="U4" s="214" t="s">
        <v>278</v>
      </c>
      <c r="V4" s="214" t="s">
        <v>118</v>
      </c>
      <c r="W4" s="214" t="s">
        <v>467</v>
      </c>
      <c r="X4" s="214" t="s">
        <v>474</v>
      </c>
      <c r="Y4" s="214" t="s">
        <v>471</v>
      </c>
      <c r="Z4" s="214" t="s">
        <v>245</v>
      </c>
      <c r="AA4" s="365"/>
    </row>
    <row r="5" spans="1:27" s="220" customFormat="1" ht="18" customHeight="1" x14ac:dyDescent="0.2">
      <c r="A5" s="366" t="s">
        <v>224</v>
      </c>
      <c r="B5" s="216" t="s">
        <v>435</v>
      </c>
      <c r="C5" s="217">
        <v>46802</v>
      </c>
      <c r="D5" s="217">
        <v>1134</v>
      </c>
      <c r="E5" s="217">
        <v>921</v>
      </c>
      <c r="F5" s="218">
        <v>33</v>
      </c>
      <c r="G5" s="218">
        <v>180</v>
      </c>
      <c r="H5" s="217">
        <v>14900</v>
      </c>
      <c r="I5" s="217">
        <v>14</v>
      </c>
      <c r="J5" s="218">
        <v>4097</v>
      </c>
      <c r="K5" s="218">
        <v>10789</v>
      </c>
      <c r="L5" s="217">
        <v>30021</v>
      </c>
      <c r="M5" s="217">
        <v>409</v>
      </c>
      <c r="N5" s="218">
        <v>733</v>
      </c>
      <c r="O5" s="218">
        <v>2948</v>
      </c>
      <c r="P5" s="217">
        <v>7824</v>
      </c>
      <c r="Q5" s="217">
        <v>1050</v>
      </c>
      <c r="R5" s="218">
        <v>428</v>
      </c>
      <c r="S5" s="218">
        <v>979</v>
      </c>
      <c r="T5" s="219">
        <v>2014</v>
      </c>
      <c r="U5" s="217">
        <v>1746</v>
      </c>
      <c r="V5" s="217">
        <v>2313</v>
      </c>
      <c r="W5" s="217">
        <v>5338</v>
      </c>
      <c r="X5" s="217">
        <v>399</v>
      </c>
      <c r="Y5" s="218">
        <v>2493</v>
      </c>
      <c r="Z5" s="219">
        <v>1347</v>
      </c>
      <c r="AA5" s="219">
        <v>747</v>
      </c>
    </row>
    <row r="6" spans="1:27" s="220" customFormat="1" ht="18" customHeight="1" x14ac:dyDescent="0.2">
      <c r="A6" s="367"/>
      <c r="B6" s="221" t="s">
        <v>330</v>
      </c>
      <c r="C6" s="222">
        <v>25899</v>
      </c>
      <c r="D6" s="222">
        <v>831</v>
      </c>
      <c r="E6" s="222">
        <v>646</v>
      </c>
      <c r="F6" s="223">
        <v>30</v>
      </c>
      <c r="G6" s="223">
        <v>155</v>
      </c>
      <c r="H6" s="222">
        <v>10550</v>
      </c>
      <c r="I6" s="222">
        <v>10</v>
      </c>
      <c r="J6" s="223">
        <v>3423</v>
      </c>
      <c r="K6" s="223">
        <v>7117</v>
      </c>
      <c r="L6" s="222">
        <v>14095</v>
      </c>
      <c r="M6" s="222">
        <v>347</v>
      </c>
      <c r="N6" s="223">
        <v>478</v>
      </c>
      <c r="O6" s="223">
        <v>2229</v>
      </c>
      <c r="P6" s="222">
        <v>3809</v>
      </c>
      <c r="Q6" s="222">
        <v>422</v>
      </c>
      <c r="R6" s="223">
        <v>260</v>
      </c>
      <c r="S6" s="223">
        <v>611</v>
      </c>
      <c r="T6" s="224">
        <v>657</v>
      </c>
      <c r="U6" s="222">
        <v>601</v>
      </c>
      <c r="V6" s="222">
        <v>882</v>
      </c>
      <c r="W6" s="222">
        <v>1054</v>
      </c>
      <c r="X6" s="222">
        <v>224</v>
      </c>
      <c r="Y6" s="223">
        <v>1576</v>
      </c>
      <c r="Z6" s="224">
        <v>945</v>
      </c>
      <c r="AA6" s="224">
        <v>423</v>
      </c>
    </row>
    <row r="7" spans="1:27" s="220" customFormat="1" ht="18" customHeight="1" x14ac:dyDescent="0.2">
      <c r="A7" s="368"/>
      <c r="B7" s="225" t="s">
        <v>476</v>
      </c>
      <c r="C7" s="226">
        <v>20903</v>
      </c>
      <c r="D7" s="226">
        <v>303</v>
      </c>
      <c r="E7" s="226">
        <v>275</v>
      </c>
      <c r="F7" s="227">
        <v>3</v>
      </c>
      <c r="G7" s="227">
        <v>25</v>
      </c>
      <c r="H7" s="226">
        <v>4350</v>
      </c>
      <c r="I7" s="226">
        <v>4</v>
      </c>
      <c r="J7" s="227">
        <v>674</v>
      </c>
      <c r="K7" s="227">
        <v>3672</v>
      </c>
      <c r="L7" s="226">
        <v>15926</v>
      </c>
      <c r="M7" s="226">
        <v>62</v>
      </c>
      <c r="N7" s="227">
        <v>255</v>
      </c>
      <c r="O7" s="227">
        <v>719</v>
      </c>
      <c r="P7" s="226">
        <v>4015</v>
      </c>
      <c r="Q7" s="226">
        <v>628</v>
      </c>
      <c r="R7" s="227">
        <v>168</v>
      </c>
      <c r="S7" s="227">
        <v>368</v>
      </c>
      <c r="T7" s="228">
        <v>1357</v>
      </c>
      <c r="U7" s="226">
        <v>1145</v>
      </c>
      <c r="V7" s="226">
        <v>1431</v>
      </c>
      <c r="W7" s="226">
        <v>4284</v>
      </c>
      <c r="X7" s="226">
        <v>175</v>
      </c>
      <c r="Y7" s="227">
        <v>917</v>
      </c>
      <c r="Z7" s="228">
        <v>402</v>
      </c>
      <c r="AA7" s="228">
        <v>324</v>
      </c>
    </row>
    <row r="8" spans="1:27" ht="18" customHeight="1" x14ac:dyDescent="0.2">
      <c r="A8" s="366" t="s">
        <v>377</v>
      </c>
      <c r="B8" s="216" t="s">
        <v>435</v>
      </c>
      <c r="C8" s="217">
        <v>46605</v>
      </c>
      <c r="D8" s="217">
        <v>1099</v>
      </c>
      <c r="E8" s="217">
        <v>923</v>
      </c>
      <c r="F8" s="218">
        <v>12</v>
      </c>
      <c r="G8" s="218">
        <v>164</v>
      </c>
      <c r="H8" s="217">
        <v>14449</v>
      </c>
      <c r="I8" s="217">
        <v>17</v>
      </c>
      <c r="J8" s="218">
        <v>3847</v>
      </c>
      <c r="K8" s="218">
        <v>10585</v>
      </c>
      <c r="L8" s="217">
        <v>30472</v>
      </c>
      <c r="M8" s="217">
        <v>394</v>
      </c>
      <c r="N8" s="218">
        <v>758</v>
      </c>
      <c r="O8" s="218">
        <v>2859</v>
      </c>
      <c r="P8" s="217">
        <v>7582</v>
      </c>
      <c r="Q8" s="217">
        <v>951</v>
      </c>
      <c r="R8" s="218">
        <v>482</v>
      </c>
      <c r="S8" s="218">
        <v>1016</v>
      </c>
      <c r="T8" s="219">
        <v>2037</v>
      </c>
      <c r="U8" s="217">
        <v>1723</v>
      </c>
      <c r="V8" s="217">
        <v>2223</v>
      </c>
      <c r="W8" s="217">
        <v>5991</v>
      </c>
      <c r="X8" s="217">
        <v>453</v>
      </c>
      <c r="Y8" s="218">
        <v>2751</v>
      </c>
      <c r="Z8" s="219">
        <v>1252</v>
      </c>
      <c r="AA8" s="219">
        <v>585</v>
      </c>
    </row>
    <row r="9" spans="1:27" ht="18" customHeight="1" x14ac:dyDescent="0.2">
      <c r="A9" s="367"/>
      <c r="B9" s="221" t="s">
        <v>330</v>
      </c>
      <c r="C9" s="222">
        <v>25611</v>
      </c>
      <c r="D9" s="222">
        <v>817</v>
      </c>
      <c r="E9" s="222">
        <v>666</v>
      </c>
      <c r="F9" s="223">
        <v>10</v>
      </c>
      <c r="G9" s="223">
        <v>141</v>
      </c>
      <c r="H9" s="222">
        <v>10415</v>
      </c>
      <c r="I9" s="222">
        <v>11</v>
      </c>
      <c r="J9" s="223">
        <v>3185</v>
      </c>
      <c r="K9" s="223">
        <v>7219</v>
      </c>
      <c r="L9" s="222">
        <v>14058</v>
      </c>
      <c r="M9" s="222">
        <v>340</v>
      </c>
      <c r="N9" s="223">
        <v>527</v>
      </c>
      <c r="O9" s="223">
        <v>2146</v>
      </c>
      <c r="P9" s="222">
        <v>3590</v>
      </c>
      <c r="Q9" s="222">
        <v>381</v>
      </c>
      <c r="R9" s="223">
        <v>282</v>
      </c>
      <c r="S9" s="223">
        <v>620</v>
      </c>
      <c r="T9" s="224">
        <v>682</v>
      </c>
      <c r="U9" s="222">
        <v>582</v>
      </c>
      <c r="V9" s="222">
        <v>879</v>
      </c>
      <c r="W9" s="222">
        <v>1218</v>
      </c>
      <c r="X9" s="222">
        <v>274</v>
      </c>
      <c r="Y9" s="223">
        <v>1652</v>
      </c>
      <c r="Z9" s="224">
        <v>885</v>
      </c>
      <c r="AA9" s="224">
        <v>321</v>
      </c>
    </row>
    <row r="10" spans="1:27" s="229" customFormat="1" ht="18" customHeight="1" x14ac:dyDescent="0.2">
      <c r="A10" s="368"/>
      <c r="B10" s="225" t="s">
        <v>476</v>
      </c>
      <c r="C10" s="226">
        <v>20994</v>
      </c>
      <c r="D10" s="226">
        <v>282</v>
      </c>
      <c r="E10" s="226">
        <v>257</v>
      </c>
      <c r="F10" s="227">
        <v>2</v>
      </c>
      <c r="G10" s="227">
        <v>23</v>
      </c>
      <c r="H10" s="226">
        <v>4034</v>
      </c>
      <c r="I10" s="226">
        <v>6</v>
      </c>
      <c r="J10" s="227">
        <v>662</v>
      </c>
      <c r="K10" s="227">
        <v>3366</v>
      </c>
      <c r="L10" s="226">
        <v>16414</v>
      </c>
      <c r="M10" s="226">
        <v>54</v>
      </c>
      <c r="N10" s="227">
        <v>231</v>
      </c>
      <c r="O10" s="227">
        <v>713</v>
      </c>
      <c r="P10" s="226">
        <v>3992</v>
      </c>
      <c r="Q10" s="226">
        <v>570</v>
      </c>
      <c r="R10" s="227">
        <v>200</v>
      </c>
      <c r="S10" s="227">
        <v>396</v>
      </c>
      <c r="T10" s="228">
        <v>1355</v>
      </c>
      <c r="U10" s="226">
        <v>1141</v>
      </c>
      <c r="V10" s="226">
        <v>1344</v>
      </c>
      <c r="W10" s="226">
        <v>4773</v>
      </c>
      <c r="X10" s="226">
        <v>179</v>
      </c>
      <c r="Y10" s="227">
        <v>1099</v>
      </c>
      <c r="Z10" s="228">
        <v>367</v>
      </c>
      <c r="AA10" s="228">
        <v>264</v>
      </c>
    </row>
    <row r="11" spans="1:27" s="220" customFormat="1" ht="18" customHeight="1" x14ac:dyDescent="0.2">
      <c r="A11" s="366" t="s">
        <v>406</v>
      </c>
      <c r="B11" s="216" t="s">
        <v>435</v>
      </c>
      <c r="C11" s="217">
        <f>SUM(D11+H11+L11+AA11)</f>
        <v>46499</v>
      </c>
      <c r="D11" s="217">
        <f>SUM(E11:G11)</f>
        <v>983</v>
      </c>
      <c r="E11" s="217">
        <v>828</v>
      </c>
      <c r="F11" s="217">
        <v>15</v>
      </c>
      <c r="G11" s="217">
        <v>140</v>
      </c>
      <c r="H11" s="217">
        <f>SUM(I11:K11)</f>
        <v>14094</v>
      </c>
      <c r="I11" s="217">
        <v>12</v>
      </c>
      <c r="J11" s="217">
        <v>3669</v>
      </c>
      <c r="K11" s="217">
        <v>10413</v>
      </c>
      <c r="L11" s="217">
        <f>SUM(M11:Z11)</f>
        <v>30670</v>
      </c>
      <c r="M11" s="217">
        <v>402</v>
      </c>
      <c r="N11" s="217">
        <v>771</v>
      </c>
      <c r="O11" s="217">
        <v>2826</v>
      </c>
      <c r="P11" s="217">
        <v>7485</v>
      </c>
      <c r="Q11" s="217">
        <v>851</v>
      </c>
      <c r="R11" s="217">
        <v>520</v>
      </c>
      <c r="S11" s="217">
        <v>995</v>
      </c>
      <c r="T11" s="217">
        <v>1923</v>
      </c>
      <c r="U11" s="217">
        <v>1624</v>
      </c>
      <c r="V11" s="217">
        <v>2312</v>
      </c>
      <c r="W11" s="217">
        <v>6300</v>
      </c>
      <c r="X11" s="217">
        <v>406</v>
      </c>
      <c r="Y11" s="217">
        <v>2935</v>
      </c>
      <c r="Z11" s="217">
        <v>1320</v>
      </c>
      <c r="AA11" s="217">
        <v>752</v>
      </c>
    </row>
    <row r="12" spans="1:27" s="220" customFormat="1" ht="18" customHeight="1" x14ac:dyDescent="0.2">
      <c r="A12" s="367"/>
      <c r="B12" s="221" t="s">
        <v>330</v>
      </c>
      <c r="C12" s="222">
        <f>SUM(D12+H12+L12+AA12)</f>
        <v>25166</v>
      </c>
      <c r="D12" s="222">
        <f>SUM(E12:G12)</f>
        <v>721</v>
      </c>
      <c r="E12" s="222">
        <v>592</v>
      </c>
      <c r="F12" s="222">
        <v>12</v>
      </c>
      <c r="G12" s="222">
        <v>117</v>
      </c>
      <c r="H12" s="222">
        <f>SUM(I12:K12)</f>
        <v>10059</v>
      </c>
      <c r="I12" s="222">
        <v>5</v>
      </c>
      <c r="J12" s="222">
        <v>2983</v>
      </c>
      <c r="K12" s="222">
        <v>7071</v>
      </c>
      <c r="L12" s="222">
        <f>SUM(M12:Z12)</f>
        <v>13990</v>
      </c>
      <c r="M12" s="222">
        <v>331</v>
      </c>
      <c r="N12" s="222">
        <v>528</v>
      </c>
      <c r="O12" s="222">
        <v>2100</v>
      </c>
      <c r="P12" s="222">
        <v>3587</v>
      </c>
      <c r="Q12" s="222">
        <v>321</v>
      </c>
      <c r="R12" s="222">
        <v>291</v>
      </c>
      <c r="S12" s="222">
        <v>582</v>
      </c>
      <c r="T12" s="222">
        <v>684</v>
      </c>
      <c r="U12" s="222">
        <v>555</v>
      </c>
      <c r="V12" s="222">
        <v>891</v>
      </c>
      <c r="W12" s="222">
        <v>1312</v>
      </c>
      <c r="X12" s="222">
        <v>228</v>
      </c>
      <c r="Y12" s="222">
        <v>1710</v>
      </c>
      <c r="Z12" s="222">
        <v>870</v>
      </c>
      <c r="AA12" s="222">
        <v>396</v>
      </c>
    </row>
    <row r="13" spans="1:27" s="220" customFormat="1" ht="18" customHeight="1" x14ac:dyDescent="0.2">
      <c r="A13" s="368"/>
      <c r="B13" s="225" t="s">
        <v>476</v>
      </c>
      <c r="C13" s="226">
        <f>SUM(D13+H13+L13+AA13)</f>
        <v>21333</v>
      </c>
      <c r="D13" s="226">
        <f>SUM(E13:G13)</f>
        <v>262</v>
      </c>
      <c r="E13" s="226">
        <v>236</v>
      </c>
      <c r="F13" s="226">
        <v>3</v>
      </c>
      <c r="G13" s="226">
        <v>23</v>
      </c>
      <c r="H13" s="226">
        <f>SUM(I13:K13)</f>
        <v>4035</v>
      </c>
      <c r="I13" s="226">
        <v>7</v>
      </c>
      <c r="J13" s="226">
        <v>686</v>
      </c>
      <c r="K13" s="226">
        <v>3342</v>
      </c>
      <c r="L13" s="226">
        <f>SUM(M13:Z13)</f>
        <v>16680</v>
      </c>
      <c r="M13" s="226">
        <v>71</v>
      </c>
      <c r="N13" s="226">
        <v>243</v>
      </c>
      <c r="O13" s="226">
        <v>726</v>
      </c>
      <c r="P13" s="226">
        <v>3898</v>
      </c>
      <c r="Q13" s="226">
        <v>530</v>
      </c>
      <c r="R13" s="226">
        <v>229</v>
      </c>
      <c r="S13" s="226">
        <v>413</v>
      </c>
      <c r="T13" s="226">
        <v>1239</v>
      </c>
      <c r="U13" s="226">
        <v>1069</v>
      </c>
      <c r="V13" s="226">
        <v>1421</v>
      </c>
      <c r="W13" s="226">
        <v>4988</v>
      </c>
      <c r="X13" s="226">
        <v>178</v>
      </c>
      <c r="Y13" s="226">
        <v>1225</v>
      </c>
      <c r="Z13" s="226">
        <v>450</v>
      </c>
      <c r="AA13" s="226">
        <v>356</v>
      </c>
    </row>
    <row r="14" spans="1:27" ht="18" customHeight="1" x14ac:dyDescent="0.15">
      <c r="A14" s="230"/>
      <c r="B14" s="231"/>
      <c r="C14" s="231"/>
      <c r="D14" s="231"/>
      <c r="E14" s="232"/>
      <c r="F14" s="233"/>
      <c r="G14" s="231"/>
      <c r="H14" s="232"/>
      <c r="I14" s="232"/>
      <c r="J14" s="233"/>
      <c r="K14" s="231"/>
      <c r="L14" s="231"/>
      <c r="M14" s="231"/>
      <c r="N14" s="234"/>
      <c r="O14" s="235"/>
      <c r="P14" s="235"/>
      <c r="Q14" s="235"/>
      <c r="AA14" s="236" t="s">
        <v>440</v>
      </c>
    </row>
    <row r="15" spans="1:27" ht="15" customHeight="1" x14ac:dyDescent="0.15">
      <c r="A15" s="237"/>
      <c r="B15" s="238"/>
      <c r="C15" s="238"/>
      <c r="D15" s="238"/>
      <c r="E15" s="239"/>
      <c r="F15" s="240"/>
      <c r="G15" s="238"/>
      <c r="H15" s="239"/>
      <c r="I15" s="239"/>
      <c r="J15" s="240"/>
      <c r="K15" s="238"/>
      <c r="L15" s="238"/>
      <c r="M15" s="238"/>
      <c r="N15" s="241"/>
      <c r="O15" s="242"/>
      <c r="P15" s="242"/>
      <c r="Q15" s="242"/>
      <c r="AA15" s="243"/>
    </row>
    <row r="16" spans="1:27" ht="15" customHeight="1" x14ac:dyDescent="0.2">
      <c r="A16" s="244"/>
      <c r="H16" s="244"/>
    </row>
    <row r="17" spans="1:8" ht="15" customHeight="1" x14ac:dyDescent="0.2">
      <c r="A17" s="244"/>
      <c r="H17" s="244"/>
    </row>
    <row r="18" spans="1:8" ht="15" customHeight="1" x14ac:dyDescent="0.2">
      <c r="A18" s="244"/>
      <c r="H18" s="244"/>
    </row>
    <row r="19" spans="1:8" ht="15" customHeight="1" x14ac:dyDescent="0.2">
      <c r="A19" s="244"/>
      <c r="H19" s="244"/>
    </row>
    <row r="20" spans="1:8" ht="15" customHeight="1" x14ac:dyDescent="0.2">
      <c r="A20" s="244"/>
      <c r="H20" s="244"/>
    </row>
    <row r="21" spans="1:8" ht="15" customHeight="1" x14ac:dyDescent="0.2">
      <c r="A21" s="244"/>
      <c r="H21" s="244"/>
    </row>
    <row r="22" spans="1:8" ht="15" customHeight="1" x14ac:dyDescent="0.2">
      <c r="A22" s="244"/>
      <c r="H22" s="244"/>
    </row>
    <row r="23" spans="1:8" ht="15" customHeight="1" x14ac:dyDescent="0.2">
      <c r="A23" s="244"/>
      <c r="H23" s="244"/>
    </row>
    <row r="24" spans="1:8" ht="15" customHeight="1" x14ac:dyDescent="0.2">
      <c r="A24" s="244"/>
      <c r="H24" s="244"/>
    </row>
    <row r="25" spans="1:8" ht="15" customHeight="1" x14ac:dyDescent="0.2">
      <c r="A25" s="244"/>
      <c r="H25" s="244"/>
    </row>
    <row r="26" spans="1:8" ht="15" customHeight="1" x14ac:dyDescent="0.2">
      <c r="A26" s="244"/>
      <c r="H26" s="244"/>
    </row>
    <row r="27" spans="1:8" ht="15" customHeight="1" x14ac:dyDescent="0.2">
      <c r="A27" s="244"/>
      <c r="H27" s="244"/>
    </row>
    <row r="28" spans="1:8" ht="15" customHeight="1" x14ac:dyDescent="0.2">
      <c r="A28" s="244"/>
      <c r="H28" s="244"/>
    </row>
    <row r="29" spans="1:8" ht="15" customHeight="1" x14ac:dyDescent="0.2">
      <c r="A29" s="244"/>
      <c r="H29" s="244"/>
    </row>
    <row r="30" spans="1:8" ht="15" customHeight="1" x14ac:dyDescent="0.2">
      <c r="A30" s="244"/>
      <c r="H30" s="244"/>
    </row>
    <row r="31" spans="1:8" ht="15" customHeight="1" x14ac:dyDescent="0.2">
      <c r="A31" s="244"/>
      <c r="H31" s="244"/>
    </row>
    <row r="32" spans="1:8" ht="15" customHeight="1" x14ac:dyDescent="0.2">
      <c r="H32" s="244"/>
    </row>
    <row r="33" spans="8:8" ht="15" customHeight="1" x14ac:dyDescent="0.2">
      <c r="H33" s="244"/>
    </row>
    <row r="34" spans="8:8" ht="15" customHeight="1" x14ac:dyDescent="0.2">
      <c r="H34" s="244"/>
    </row>
    <row r="35" spans="8:8" ht="15" customHeight="1" x14ac:dyDescent="0.2">
      <c r="H35" s="244"/>
    </row>
    <row r="36" spans="8:8" ht="15" customHeight="1" x14ac:dyDescent="0.2">
      <c r="H36" s="244"/>
    </row>
    <row r="37" spans="8:8" ht="15" customHeight="1" x14ac:dyDescent="0.2"/>
    <row r="38" spans="8:8" ht="15" customHeight="1" x14ac:dyDescent="0.2"/>
    <row r="39" spans="8:8" ht="15" customHeight="1" x14ac:dyDescent="0.2"/>
    <row r="40" spans="8:8" ht="15" customHeight="1" x14ac:dyDescent="0.2"/>
    <row r="41" spans="8:8" ht="15" customHeight="1" x14ac:dyDescent="0.2"/>
    <row r="42" spans="8:8" ht="15" customHeight="1" x14ac:dyDescent="0.2"/>
    <row r="43" spans="8:8" ht="15" customHeight="1" x14ac:dyDescent="0.2"/>
    <row r="44" spans="8:8" ht="15" customHeight="1" x14ac:dyDescent="0.2"/>
    <row r="45" spans="8:8" ht="15" customHeight="1" x14ac:dyDescent="0.2"/>
    <row r="46" spans="8:8" ht="15" customHeight="1" x14ac:dyDescent="0.2"/>
    <row r="47" spans="8:8" ht="15" customHeight="1" x14ac:dyDescent="0.2"/>
    <row r="48" spans="8: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</sheetData>
  <mergeCells count="8">
    <mergeCell ref="A3:C3"/>
    <mergeCell ref="AA3:AA4"/>
    <mergeCell ref="A5:A7"/>
    <mergeCell ref="A8:A10"/>
    <mergeCell ref="A11:A13"/>
    <mergeCell ref="D3:G3"/>
    <mergeCell ref="H3:K3"/>
    <mergeCell ref="L3:Z3"/>
  </mergeCells>
  <phoneticPr fontId="18"/>
  <pageMargins left="0.78740157480314965" right="0.78740157480314965" top="0.59055118110236227" bottom="0.59055118110236227" header="0.51181102362204722" footer="0.51181102362204722"/>
  <pageSetup paperSize="9" scale="83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02D22-7377-473B-B231-D244D2D1C577}">
  <sheetPr>
    <pageSetUpPr fitToPage="1"/>
  </sheetPr>
  <dimension ref="A1:W174"/>
  <sheetViews>
    <sheetView view="pageBreakPreview" zoomScaleNormal="120" zoomScaleSheetLayoutView="100" workbookViewId="0"/>
  </sheetViews>
  <sheetFormatPr defaultColWidth="9" defaultRowHeight="10.8" x14ac:dyDescent="0.2"/>
  <cols>
    <col min="1" max="1" width="7.21875" style="255" customWidth="1"/>
    <col min="2" max="2" width="5.6640625" style="203" customWidth="1"/>
    <col min="3" max="5" width="5.77734375" style="203" customWidth="1"/>
    <col min="6" max="6" width="8.109375" style="203" customWidth="1"/>
    <col min="7" max="8" width="6.6640625" style="203" customWidth="1"/>
    <col min="9" max="9" width="9.109375" style="203" customWidth="1"/>
    <col min="10" max="14" width="6.6640625" style="203" customWidth="1"/>
    <col min="15" max="16" width="8.109375" style="203" customWidth="1"/>
    <col min="17" max="17" width="8.44140625" style="203" customWidth="1"/>
    <col min="18" max="20" width="6.6640625" style="203" customWidth="1"/>
    <col min="21" max="22" width="8.6640625" style="203" customWidth="1"/>
    <col min="23" max="26" width="6.6640625" style="203" customWidth="1"/>
    <col min="27" max="32" width="8.21875" style="203" customWidth="1"/>
    <col min="33" max="16384" width="9" style="203"/>
  </cols>
  <sheetData>
    <row r="1" spans="1:23" ht="16.5" customHeight="1" x14ac:dyDescent="0.15">
      <c r="A1" s="187" t="s">
        <v>720</v>
      </c>
      <c r="B1" s="245"/>
      <c r="C1" s="245"/>
      <c r="D1" s="245"/>
      <c r="E1" s="245"/>
      <c r="F1" s="188"/>
      <c r="G1" s="245"/>
      <c r="H1" s="245"/>
      <c r="I1" s="245"/>
      <c r="J1" s="245"/>
      <c r="Q1" s="17"/>
      <c r="U1" s="246"/>
    </row>
    <row r="2" spans="1:23" ht="11.25" customHeight="1" x14ac:dyDescent="0.15">
      <c r="A2" s="247"/>
      <c r="B2" s="245"/>
      <c r="C2" s="245"/>
      <c r="D2" s="245"/>
      <c r="E2" s="245"/>
      <c r="F2" s="248"/>
      <c r="G2" s="245"/>
      <c r="H2" s="245"/>
      <c r="I2" s="245"/>
      <c r="J2" s="245"/>
      <c r="Q2" s="17"/>
      <c r="W2" s="249" t="s">
        <v>477</v>
      </c>
    </row>
    <row r="3" spans="1:23" x14ac:dyDescent="0.2">
      <c r="A3" s="374" t="s">
        <v>454</v>
      </c>
      <c r="B3" s="375" t="s">
        <v>435</v>
      </c>
      <c r="C3" s="376" t="s">
        <v>475</v>
      </c>
      <c r="D3" s="377"/>
      <c r="E3" s="378"/>
      <c r="F3" s="379" t="s">
        <v>473</v>
      </c>
      <c r="G3" s="379"/>
      <c r="H3" s="379"/>
      <c r="I3" s="379" t="s">
        <v>135</v>
      </c>
      <c r="J3" s="379"/>
      <c r="K3" s="379"/>
      <c r="L3" s="379"/>
      <c r="M3" s="379"/>
      <c r="N3" s="379"/>
      <c r="O3" s="379"/>
      <c r="P3" s="379"/>
      <c r="Q3" s="379"/>
      <c r="R3" s="379"/>
      <c r="S3" s="379"/>
      <c r="T3" s="379"/>
      <c r="U3" s="379"/>
      <c r="V3" s="379"/>
      <c r="W3" s="372" t="s">
        <v>437</v>
      </c>
    </row>
    <row r="4" spans="1:23" s="189" customFormat="1" ht="33" customHeight="1" x14ac:dyDescent="0.2">
      <c r="A4" s="374"/>
      <c r="B4" s="375"/>
      <c r="C4" s="250" t="s">
        <v>460</v>
      </c>
      <c r="D4" s="250" t="s">
        <v>225</v>
      </c>
      <c r="E4" s="250" t="s">
        <v>410</v>
      </c>
      <c r="F4" s="250" t="s">
        <v>479</v>
      </c>
      <c r="G4" s="250" t="s">
        <v>462</v>
      </c>
      <c r="H4" s="250" t="s">
        <v>463</v>
      </c>
      <c r="I4" s="250" t="s">
        <v>97</v>
      </c>
      <c r="J4" s="250" t="s">
        <v>431</v>
      </c>
      <c r="K4" s="250" t="s">
        <v>464</v>
      </c>
      <c r="L4" s="250" t="s">
        <v>480</v>
      </c>
      <c r="M4" s="250" t="s">
        <v>453</v>
      </c>
      <c r="N4" s="250" t="s">
        <v>481</v>
      </c>
      <c r="O4" s="250" t="s">
        <v>482</v>
      </c>
      <c r="P4" s="250" t="s">
        <v>483</v>
      </c>
      <c r="Q4" s="250" t="s">
        <v>484</v>
      </c>
      <c r="R4" s="251" t="s">
        <v>485</v>
      </c>
      <c r="S4" s="250" t="s">
        <v>442</v>
      </c>
      <c r="T4" s="250" t="s">
        <v>486</v>
      </c>
      <c r="U4" s="250" t="s">
        <v>471</v>
      </c>
      <c r="V4" s="250" t="s">
        <v>487</v>
      </c>
      <c r="W4" s="373"/>
    </row>
    <row r="5" spans="1:23" s="229" customFormat="1" ht="10.5" customHeight="1" x14ac:dyDescent="0.2">
      <c r="A5" s="252" t="s">
        <v>435</v>
      </c>
      <c r="B5" s="253">
        <f t="shared" ref="B5:W5" si="0">SUM(B21+B37)</f>
        <v>46499</v>
      </c>
      <c r="C5" s="253">
        <f t="shared" si="0"/>
        <v>828</v>
      </c>
      <c r="D5" s="253">
        <f t="shared" si="0"/>
        <v>15</v>
      </c>
      <c r="E5" s="253">
        <f t="shared" si="0"/>
        <v>140</v>
      </c>
      <c r="F5" s="253">
        <f t="shared" si="0"/>
        <v>12</v>
      </c>
      <c r="G5" s="253">
        <f t="shared" si="0"/>
        <v>3669</v>
      </c>
      <c r="H5" s="253">
        <f t="shared" si="0"/>
        <v>10413</v>
      </c>
      <c r="I5" s="253">
        <f t="shared" si="0"/>
        <v>402</v>
      </c>
      <c r="J5" s="253">
        <f t="shared" si="0"/>
        <v>771</v>
      </c>
      <c r="K5" s="253">
        <f t="shared" si="0"/>
        <v>2826</v>
      </c>
      <c r="L5" s="253">
        <f t="shared" si="0"/>
        <v>7485</v>
      </c>
      <c r="M5" s="253">
        <f t="shared" si="0"/>
        <v>851</v>
      </c>
      <c r="N5" s="253">
        <f t="shared" si="0"/>
        <v>520</v>
      </c>
      <c r="O5" s="253">
        <f t="shared" si="0"/>
        <v>995</v>
      </c>
      <c r="P5" s="253">
        <f t="shared" si="0"/>
        <v>1923</v>
      </c>
      <c r="Q5" s="253">
        <f t="shared" si="0"/>
        <v>1624</v>
      </c>
      <c r="R5" s="253">
        <f t="shared" si="0"/>
        <v>2312</v>
      </c>
      <c r="S5" s="253">
        <f t="shared" si="0"/>
        <v>6300</v>
      </c>
      <c r="T5" s="253">
        <f t="shared" si="0"/>
        <v>406</v>
      </c>
      <c r="U5" s="253">
        <f t="shared" si="0"/>
        <v>2935</v>
      </c>
      <c r="V5" s="253">
        <f t="shared" si="0"/>
        <v>1320</v>
      </c>
      <c r="W5" s="253">
        <f t="shared" si="0"/>
        <v>752</v>
      </c>
    </row>
    <row r="6" spans="1:23" ht="10.5" customHeight="1" x14ac:dyDescent="0.2">
      <c r="A6" s="254" t="s">
        <v>286</v>
      </c>
      <c r="B6" s="253">
        <f t="shared" ref="B6:B52" si="1">SUM(C6:W6)</f>
        <v>562</v>
      </c>
      <c r="C6" s="253" t="s">
        <v>439</v>
      </c>
      <c r="D6" s="253" t="s">
        <v>439</v>
      </c>
      <c r="E6" s="253">
        <v>1</v>
      </c>
      <c r="F6" s="253" t="s">
        <v>439</v>
      </c>
      <c r="G6" s="253">
        <v>39</v>
      </c>
      <c r="H6" s="253">
        <v>120</v>
      </c>
      <c r="I6" s="253">
        <v>2</v>
      </c>
      <c r="J6" s="253" t="s">
        <v>439</v>
      </c>
      <c r="K6" s="253">
        <v>19</v>
      </c>
      <c r="L6" s="253">
        <v>143</v>
      </c>
      <c r="M6" s="253">
        <v>1</v>
      </c>
      <c r="N6" s="253">
        <v>1</v>
      </c>
      <c r="O6" s="253">
        <v>5</v>
      </c>
      <c r="P6" s="253">
        <v>137</v>
      </c>
      <c r="Q6" s="253">
        <v>17</v>
      </c>
      <c r="R6" s="253">
        <v>20</v>
      </c>
      <c r="S6" s="253">
        <v>10</v>
      </c>
      <c r="T6" s="253">
        <v>4</v>
      </c>
      <c r="U6" s="253">
        <v>18</v>
      </c>
      <c r="V6" s="253">
        <v>2</v>
      </c>
      <c r="W6" s="253">
        <v>23</v>
      </c>
    </row>
    <row r="7" spans="1:23" ht="10.5" customHeight="1" x14ac:dyDescent="0.2">
      <c r="A7" s="254" t="s">
        <v>469</v>
      </c>
      <c r="B7" s="253">
        <f t="shared" si="1"/>
        <v>2913</v>
      </c>
      <c r="C7" s="253">
        <v>7</v>
      </c>
      <c r="D7" s="253">
        <v>1</v>
      </c>
      <c r="E7" s="253">
        <v>7</v>
      </c>
      <c r="F7" s="253" t="s">
        <v>439</v>
      </c>
      <c r="G7" s="253">
        <v>182</v>
      </c>
      <c r="H7" s="253">
        <v>721</v>
      </c>
      <c r="I7" s="253">
        <v>21</v>
      </c>
      <c r="J7" s="253">
        <v>61</v>
      </c>
      <c r="K7" s="253">
        <v>100</v>
      </c>
      <c r="L7" s="253">
        <v>563</v>
      </c>
      <c r="M7" s="253">
        <v>44</v>
      </c>
      <c r="N7" s="253">
        <v>27</v>
      </c>
      <c r="O7" s="253">
        <v>32</v>
      </c>
      <c r="P7" s="253">
        <v>278</v>
      </c>
      <c r="Q7" s="253">
        <v>105</v>
      </c>
      <c r="R7" s="253">
        <v>131</v>
      </c>
      <c r="S7" s="253">
        <v>365</v>
      </c>
      <c r="T7" s="253">
        <v>26</v>
      </c>
      <c r="U7" s="253">
        <v>129</v>
      </c>
      <c r="V7" s="253">
        <v>60</v>
      </c>
      <c r="W7" s="253">
        <v>53</v>
      </c>
    </row>
    <row r="8" spans="1:23" ht="10.5" customHeight="1" x14ac:dyDescent="0.2">
      <c r="A8" s="254" t="s">
        <v>351</v>
      </c>
      <c r="B8" s="253">
        <f t="shared" si="1"/>
        <v>3155</v>
      </c>
      <c r="C8" s="253">
        <v>11</v>
      </c>
      <c r="D8" s="253">
        <v>1</v>
      </c>
      <c r="E8" s="253">
        <v>9</v>
      </c>
      <c r="F8" s="253" t="s">
        <v>439</v>
      </c>
      <c r="G8" s="253">
        <v>201</v>
      </c>
      <c r="H8" s="253">
        <v>919</v>
      </c>
      <c r="I8" s="253">
        <v>44</v>
      </c>
      <c r="J8" s="253">
        <v>73</v>
      </c>
      <c r="K8" s="253">
        <v>132</v>
      </c>
      <c r="L8" s="253">
        <v>445</v>
      </c>
      <c r="M8" s="253">
        <v>76</v>
      </c>
      <c r="N8" s="253">
        <v>34</v>
      </c>
      <c r="O8" s="253">
        <v>52</v>
      </c>
      <c r="P8" s="253">
        <v>77</v>
      </c>
      <c r="Q8" s="253">
        <v>87</v>
      </c>
      <c r="R8" s="253">
        <v>170</v>
      </c>
      <c r="S8" s="253">
        <v>466</v>
      </c>
      <c r="T8" s="253">
        <v>22</v>
      </c>
      <c r="U8" s="253">
        <v>155</v>
      </c>
      <c r="V8" s="253">
        <v>139</v>
      </c>
      <c r="W8" s="253">
        <v>42</v>
      </c>
    </row>
    <row r="9" spans="1:23" ht="10.5" customHeight="1" x14ac:dyDescent="0.2">
      <c r="A9" s="254" t="s">
        <v>441</v>
      </c>
      <c r="B9" s="253">
        <f t="shared" si="1"/>
        <v>3482</v>
      </c>
      <c r="C9" s="253">
        <v>10</v>
      </c>
      <c r="D9" s="253">
        <v>1</v>
      </c>
      <c r="E9" s="253">
        <v>9</v>
      </c>
      <c r="F9" s="253" t="s">
        <v>439</v>
      </c>
      <c r="G9" s="253">
        <v>223</v>
      </c>
      <c r="H9" s="253">
        <v>924</v>
      </c>
      <c r="I9" s="253">
        <v>42</v>
      </c>
      <c r="J9" s="253">
        <v>74</v>
      </c>
      <c r="K9" s="253">
        <v>135</v>
      </c>
      <c r="L9" s="253">
        <v>514</v>
      </c>
      <c r="M9" s="253">
        <v>68</v>
      </c>
      <c r="N9" s="253">
        <v>30</v>
      </c>
      <c r="O9" s="253">
        <v>66</v>
      </c>
      <c r="P9" s="253">
        <v>100</v>
      </c>
      <c r="Q9" s="253">
        <v>112</v>
      </c>
      <c r="R9" s="253">
        <v>181</v>
      </c>
      <c r="S9" s="253">
        <v>567</v>
      </c>
      <c r="T9" s="253">
        <v>38</v>
      </c>
      <c r="U9" s="253">
        <v>188</v>
      </c>
      <c r="V9" s="253">
        <v>147</v>
      </c>
      <c r="W9" s="253">
        <v>53</v>
      </c>
    </row>
    <row r="10" spans="1:23" ht="10.5" customHeight="1" x14ac:dyDescent="0.2">
      <c r="A10" s="254" t="s">
        <v>24</v>
      </c>
      <c r="B10" s="253">
        <f t="shared" si="1"/>
        <v>4194</v>
      </c>
      <c r="C10" s="253">
        <v>28</v>
      </c>
      <c r="D10" s="253">
        <v>5</v>
      </c>
      <c r="E10" s="253">
        <v>12</v>
      </c>
      <c r="F10" s="253" t="s">
        <v>439</v>
      </c>
      <c r="G10" s="253">
        <v>294</v>
      </c>
      <c r="H10" s="253">
        <v>1049</v>
      </c>
      <c r="I10" s="253">
        <v>28</v>
      </c>
      <c r="J10" s="253">
        <v>108</v>
      </c>
      <c r="K10" s="253">
        <v>197</v>
      </c>
      <c r="L10" s="253">
        <v>689</v>
      </c>
      <c r="M10" s="253">
        <v>85</v>
      </c>
      <c r="N10" s="253">
        <v>32</v>
      </c>
      <c r="O10" s="253">
        <v>66</v>
      </c>
      <c r="P10" s="253">
        <v>147</v>
      </c>
      <c r="Q10" s="253">
        <v>146</v>
      </c>
      <c r="R10" s="253">
        <v>185</v>
      </c>
      <c r="S10" s="253">
        <v>662</v>
      </c>
      <c r="T10" s="253">
        <v>33</v>
      </c>
      <c r="U10" s="253">
        <v>221</v>
      </c>
      <c r="V10" s="253">
        <v>137</v>
      </c>
      <c r="W10" s="253">
        <v>70</v>
      </c>
    </row>
    <row r="11" spans="1:23" ht="10.5" customHeight="1" x14ac:dyDescent="0.2">
      <c r="A11" s="254" t="s">
        <v>381</v>
      </c>
      <c r="B11" s="253">
        <f t="shared" si="1"/>
        <v>5282</v>
      </c>
      <c r="C11" s="253">
        <v>38</v>
      </c>
      <c r="D11" s="253">
        <v>1</v>
      </c>
      <c r="E11" s="253">
        <v>25</v>
      </c>
      <c r="F11" s="253" t="s">
        <v>439</v>
      </c>
      <c r="G11" s="253">
        <v>438</v>
      </c>
      <c r="H11" s="253">
        <v>1270</v>
      </c>
      <c r="I11" s="253">
        <v>56</v>
      </c>
      <c r="J11" s="253">
        <v>99</v>
      </c>
      <c r="K11" s="253">
        <v>318</v>
      </c>
      <c r="L11" s="253">
        <v>827</v>
      </c>
      <c r="M11" s="253">
        <v>66</v>
      </c>
      <c r="N11" s="253">
        <v>53</v>
      </c>
      <c r="O11" s="253">
        <v>145</v>
      </c>
      <c r="P11" s="253">
        <v>182</v>
      </c>
      <c r="Q11" s="253">
        <v>163</v>
      </c>
      <c r="R11" s="253">
        <v>233</v>
      </c>
      <c r="S11" s="253">
        <v>816</v>
      </c>
      <c r="T11" s="253">
        <v>57</v>
      </c>
      <c r="U11" s="253">
        <v>274</v>
      </c>
      <c r="V11" s="253">
        <v>146</v>
      </c>
      <c r="W11" s="253">
        <v>75</v>
      </c>
    </row>
    <row r="12" spans="1:23" ht="10.5" customHeight="1" x14ac:dyDescent="0.2">
      <c r="A12" s="254" t="s">
        <v>488</v>
      </c>
      <c r="B12" s="253">
        <f t="shared" si="1"/>
        <v>6595</v>
      </c>
      <c r="C12" s="253">
        <v>39</v>
      </c>
      <c r="D12" s="253" t="s">
        <v>439</v>
      </c>
      <c r="E12" s="253">
        <v>13</v>
      </c>
      <c r="F12" s="253">
        <v>1</v>
      </c>
      <c r="G12" s="253">
        <v>639</v>
      </c>
      <c r="H12" s="253">
        <v>1579</v>
      </c>
      <c r="I12" s="253">
        <v>79</v>
      </c>
      <c r="J12" s="253">
        <v>114</v>
      </c>
      <c r="K12" s="253">
        <v>502</v>
      </c>
      <c r="L12" s="253">
        <v>1034</v>
      </c>
      <c r="M12" s="253">
        <v>131</v>
      </c>
      <c r="N12" s="253">
        <v>53</v>
      </c>
      <c r="O12" s="253">
        <v>157</v>
      </c>
      <c r="P12" s="253">
        <v>244</v>
      </c>
      <c r="Q12" s="253">
        <v>180</v>
      </c>
      <c r="R12" s="253">
        <v>325</v>
      </c>
      <c r="S12" s="253">
        <v>815</v>
      </c>
      <c r="T12" s="253">
        <v>70</v>
      </c>
      <c r="U12" s="253">
        <v>328</v>
      </c>
      <c r="V12" s="253">
        <v>209</v>
      </c>
      <c r="W12" s="253">
        <v>83</v>
      </c>
    </row>
    <row r="13" spans="1:23" ht="10.5" customHeight="1" x14ac:dyDescent="0.2">
      <c r="A13" s="254" t="s">
        <v>489</v>
      </c>
      <c r="B13" s="253">
        <f t="shared" si="1"/>
        <v>4910</v>
      </c>
      <c r="C13" s="253">
        <v>27</v>
      </c>
      <c r="D13" s="253">
        <v>2</v>
      </c>
      <c r="E13" s="253">
        <v>8</v>
      </c>
      <c r="F13" s="253">
        <v>1</v>
      </c>
      <c r="G13" s="253">
        <v>374</v>
      </c>
      <c r="H13" s="253">
        <v>1158</v>
      </c>
      <c r="I13" s="253">
        <v>49</v>
      </c>
      <c r="J13" s="253">
        <v>107</v>
      </c>
      <c r="K13" s="253">
        <v>359</v>
      </c>
      <c r="L13" s="253">
        <v>746</v>
      </c>
      <c r="M13" s="253">
        <v>125</v>
      </c>
      <c r="N13" s="253">
        <v>48</v>
      </c>
      <c r="O13" s="253">
        <v>109</v>
      </c>
      <c r="P13" s="253">
        <v>156</v>
      </c>
      <c r="Q13" s="253">
        <v>136</v>
      </c>
      <c r="R13" s="253">
        <v>303</v>
      </c>
      <c r="S13" s="253">
        <v>640</v>
      </c>
      <c r="T13" s="253">
        <v>52</v>
      </c>
      <c r="U13" s="253">
        <v>258</v>
      </c>
      <c r="V13" s="253">
        <v>193</v>
      </c>
      <c r="W13" s="253">
        <v>59</v>
      </c>
    </row>
    <row r="14" spans="1:23" ht="10.5" customHeight="1" x14ac:dyDescent="0.2">
      <c r="A14" s="254" t="s">
        <v>434</v>
      </c>
      <c r="B14" s="253">
        <f t="shared" si="1"/>
        <v>4398</v>
      </c>
      <c r="C14" s="253">
        <v>31</v>
      </c>
      <c r="D14" s="253">
        <v>2</v>
      </c>
      <c r="E14" s="253">
        <v>9</v>
      </c>
      <c r="F14" s="253">
        <v>3</v>
      </c>
      <c r="G14" s="253">
        <v>294</v>
      </c>
      <c r="H14" s="253">
        <v>1041</v>
      </c>
      <c r="I14" s="253">
        <v>41</v>
      </c>
      <c r="J14" s="253">
        <v>71</v>
      </c>
      <c r="K14" s="253">
        <v>337</v>
      </c>
      <c r="L14" s="253">
        <v>629</v>
      </c>
      <c r="M14" s="253">
        <v>101</v>
      </c>
      <c r="N14" s="253">
        <v>51</v>
      </c>
      <c r="O14" s="253">
        <v>89</v>
      </c>
      <c r="P14" s="253">
        <v>120</v>
      </c>
      <c r="Q14" s="253">
        <v>127</v>
      </c>
      <c r="R14" s="253">
        <v>333</v>
      </c>
      <c r="S14" s="253">
        <v>656</v>
      </c>
      <c r="T14" s="253">
        <v>49</v>
      </c>
      <c r="U14" s="253">
        <v>231</v>
      </c>
      <c r="V14" s="253">
        <v>140</v>
      </c>
      <c r="W14" s="253">
        <v>43</v>
      </c>
    </row>
    <row r="15" spans="1:23" ht="10.5" customHeight="1" x14ac:dyDescent="0.2">
      <c r="A15" s="254" t="s">
        <v>490</v>
      </c>
      <c r="B15" s="253">
        <f t="shared" si="1"/>
        <v>3825</v>
      </c>
      <c r="C15" s="253">
        <v>59</v>
      </c>
      <c r="D15" s="253">
        <v>2</v>
      </c>
      <c r="E15" s="253">
        <v>9</v>
      </c>
      <c r="F15" s="253">
        <v>4</v>
      </c>
      <c r="G15" s="253">
        <v>290</v>
      </c>
      <c r="H15" s="253">
        <v>713</v>
      </c>
      <c r="I15" s="253">
        <v>31</v>
      </c>
      <c r="J15" s="253">
        <v>36</v>
      </c>
      <c r="K15" s="253">
        <v>317</v>
      </c>
      <c r="L15" s="253">
        <v>646</v>
      </c>
      <c r="M15" s="253">
        <v>84</v>
      </c>
      <c r="N15" s="253">
        <v>55</v>
      </c>
      <c r="O15" s="253">
        <v>97</v>
      </c>
      <c r="P15" s="253">
        <v>123</v>
      </c>
      <c r="Q15" s="253">
        <v>145</v>
      </c>
      <c r="R15" s="253">
        <v>212</v>
      </c>
      <c r="S15" s="253">
        <v>542</v>
      </c>
      <c r="T15" s="253">
        <v>25</v>
      </c>
      <c r="U15" s="253">
        <v>308</v>
      </c>
      <c r="V15" s="253">
        <v>89</v>
      </c>
      <c r="W15" s="253">
        <v>38</v>
      </c>
    </row>
    <row r="16" spans="1:23" ht="10.5" customHeight="1" x14ac:dyDescent="0.2">
      <c r="A16" s="254" t="s">
        <v>99</v>
      </c>
      <c r="B16" s="253">
        <f t="shared" si="1"/>
        <v>3130</v>
      </c>
      <c r="C16" s="253">
        <v>174</v>
      </c>
      <c r="D16" s="253" t="s">
        <v>439</v>
      </c>
      <c r="E16" s="253">
        <v>12</v>
      </c>
      <c r="F16" s="253">
        <v>1</v>
      </c>
      <c r="G16" s="253">
        <v>294</v>
      </c>
      <c r="H16" s="253">
        <v>444</v>
      </c>
      <c r="I16" s="253">
        <v>6</v>
      </c>
      <c r="J16" s="253">
        <v>15</v>
      </c>
      <c r="K16" s="253">
        <v>235</v>
      </c>
      <c r="L16" s="253">
        <v>553</v>
      </c>
      <c r="M16" s="253">
        <v>35</v>
      </c>
      <c r="N16" s="253">
        <v>38</v>
      </c>
      <c r="O16" s="253">
        <v>95</v>
      </c>
      <c r="P16" s="253">
        <v>159</v>
      </c>
      <c r="Q16" s="253">
        <v>129</v>
      </c>
      <c r="R16" s="253">
        <v>125</v>
      </c>
      <c r="S16" s="253">
        <v>392</v>
      </c>
      <c r="T16" s="253">
        <v>19</v>
      </c>
      <c r="U16" s="253">
        <v>315</v>
      </c>
      <c r="V16" s="253">
        <v>35</v>
      </c>
      <c r="W16" s="253">
        <v>54</v>
      </c>
    </row>
    <row r="17" spans="1:23" ht="10.5" customHeight="1" x14ac:dyDescent="0.2">
      <c r="A17" s="254" t="s">
        <v>491</v>
      </c>
      <c r="B17" s="253">
        <f t="shared" si="1"/>
        <v>2673</v>
      </c>
      <c r="C17" s="253">
        <v>229</v>
      </c>
      <c r="D17" s="253" t="s">
        <v>439</v>
      </c>
      <c r="E17" s="253">
        <v>13</v>
      </c>
      <c r="F17" s="253">
        <v>1</v>
      </c>
      <c r="G17" s="253">
        <v>281</v>
      </c>
      <c r="H17" s="253">
        <v>323</v>
      </c>
      <c r="I17" s="253">
        <v>2</v>
      </c>
      <c r="J17" s="253">
        <v>8</v>
      </c>
      <c r="K17" s="253">
        <v>141</v>
      </c>
      <c r="L17" s="253">
        <v>453</v>
      </c>
      <c r="M17" s="253">
        <v>28</v>
      </c>
      <c r="N17" s="253">
        <v>47</v>
      </c>
      <c r="O17" s="253">
        <v>53</v>
      </c>
      <c r="P17" s="253">
        <v>141</v>
      </c>
      <c r="Q17" s="253">
        <v>163</v>
      </c>
      <c r="R17" s="253">
        <v>67</v>
      </c>
      <c r="S17" s="253">
        <v>282</v>
      </c>
      <c r="T17" s="253">
        <v>8</v>
      </c>
      <c r="U17" s="253">
        <v>338</v>
      </c>
      <c r="V17" s="253">
        <v>18</v>
      </c>
      <c r="W17" s="253">
        <v>77</v>
      </c>
    </row>
    <row r="18" spans="1:23" ht="10.5" customHeight="1" x14ac:dyDescent="0.2">
      <c r="A18" s="254" t="s">
        <v>290</v>
      </c>
      <c r="B18" s="253">
        <f t="shared" si="1"/>
        <v>960</v>
      </c>
      <c r="C18" s="253">
        <v>110</v>
      </c>
      <c r="D18" s="253" t="s">
        <v>439</v>
      </c>
      <c r="E18" s="253">
        <v>9</v>
      </c>
      <c r="F18" s="253">
        <v>1</v>
      </c>
      <c r="G18" s="253">
        <v>83</v>
      </c>
      <c r="H18" s="253">
        <v>107</v>
      </c>
      <c r="I18" s="253" t="s">
        <v>439</v>
      </c>
      <c r="J18" s="253">
        <v>4</v>
      </c>
      <c r="K18" s="253">
        <v>28</v>
      </c>
      <c r="L18" s="253">
        <v>160</v>
      </c>
      <c r="M18" s="253">
        <v>7</v>
      </c>
      <c r="N18" s="253">
        <v>37</v>
      </c>
      <c r="O18" s="253">
        <v>21</v>
      </c>
      <c r="P18" s="253">
        <v>44</v>
      </c>
      <c r="Q18" s="253">
        <v>77</v>
      </c>
      <c r="R18" s="253">
        <v>18</v>
      </c>
      <c r="S18" s="253">
        <v>69</v>
      </c>
      <c r="T18" s="253">
        <v>3</v>
      </c>
      <c r="U18" s="253">
        <v>136</v>
      </c>
      <c r="V18" s="253">
        <v>5</v>
      </c>
      <c r="W18" s="253">
        <v>41</v>
      </c>
    </row>
    <row r="19" spans="1:23" ht="10.5" customHeight="1" x14ac:dyDescent="0.2">
      <c r="A19" s="254" t="s">
        <v>268</v>
      </c>
      <c r="B19" s="253">
        <f t="shared" si="1"/>
        <v>305</v>
      </c>
      <c r="C19" s="253">
        <v>48</v>
      </c>
      <c r="D19" s="253" t="s">
        <v>439</v>
      </c>
      <c r="E19" s="253">
        <v>3</v>
      </c>
      <c r="F19" s="253" t="s">
        <v>439</v>
      </c>
      <c r="G19" s="253">
        <v>25</v>
      </c>
      <c r="H19" s="253">
        <v>37</v>
      </c>
      <c r="I19" s="253">
        <v>1</v>
      </c>
      <c r="J19" s="253">
        <v>1</v>
      </c>
      <c r="K19" s="253">
        <v>6</v>
      </c>
      <c r="L19" s="253">
        <v>58</v>
      </c>
      <c r="M19" s="253" t="s">
        <v>439</v>
      </c>
      <c r="N19" s="253">
        <v>5</v>
      </c>
      <c r="O19" s="253">
        <v>7</v>
      </c>
      <c r="P19" s="253">
        <v>14</v>
      </c>
      <c r="Q19" s="253">
        <v>26</v>
      </c>
      <c r="R19" s="253">
        <v>6</v>
      </c>
      <c r="S19" s="253">
        <v>16</v>
      </c>
      <c r="T19" s="253" t="s">
        <v>439</v>
      </c>
      <c r="U19" s="253">
        <v>28</v>
      </c>
      <c r="V19" s="253" t="s">
        <v>439</v>
      </c>
      <c r="W19" s="253">
        <v>24</v>
      </c>
    </row>
    <row r="20" spans="1:23" ht="10.5" customHeight="1" x14ac:dyDescent="0.2">
      <c r="A20" s="254" t="s">
        <v>492</v>
      </c>
      <c r="B20" s="253">
        <f t="shared" si="1"/>
        <v>115</v>
      </c>
      <c r="C20" s="253">
        <v>17</v>
      </c>
      <c r="D20" s="253" t="s">
        <v>439</v>
      </c>
      <c r="E20" s="253">
        <v>1</v>
      </c>
      <c r="F20" s="253" t="s">
        <v>439</v>
      </c>
      <c r="G20" s="253">
        <v>12</v>
      </c>
      <c r="H20" s="253">
        <v>8</v>
      </c>
      <c r="I20" s="253" t="s">
        <v>439</v>
      </c>
      <c r="J20" s="253" t="s">
        <v>439</v>
      </c>
      <c r="K20" s="253" t="s">
        <v>439</v>
      </c>
      <c r="L20" s="253">
        <v>25</v>
      </c>
      <c r="M20" s="253" t="s">
        <v>439</v>
      </c>
      <c r="N20" s="253">
        <v>9</v>
      </c>
      <c r="O20" s="253">
        <v>1</v>
      </c>
      <c r="P20" s="253">
        <v>1</v>
      </c>
      <c r="Q20" s="253">
        <v>11</v>
      </c>
      <c r="R20" s="253">
        <v>3</v>
      </c>
      <c r="S20" s="253">
        <v>2</v>
      </c>
      <c r="T20" s="253" t="s">
        <v>439</v>
      </c>
      <c r="U20" s="253">
        <v>8</v>
      </c>
      <c r="V20" s="253" t="s">
        <v>439</v>
      </c>
      <c r="W20" s="253">
        <v>17</v>
      </c>
    </row>
    <row r="21" spans="1:23" s="229" customFormat="1" ht="10.5" customHeight="1" x14ac:dyDescent="0.2">
      <c r="A21" s="252" t="s">
        <v>493</v>
      </c>
      <c r="B21" s="253">
        <f t="shared" si="1"/>
        <v>25166</v>
      </c>
      <c r="C21" s="253">
        <f t="shared" ref="C21:W21" si="2">SUM(C22:C36)</f>
        <v>592</v>
      </c>
      <c r="D21" s="253">
        <f t="shared" si="2"/>
        <v>12</v>
      </c>
      <c r="E21" s="253">
        <f t="shared" si="2"/>
        <v>117</v>
      </c>
      <c r="F21" s="253">
        <f t="shared" si="2"/>
        <v>5</v>
      </c>
      <c r="G21" s="253">
        <f t="shared" si="2"/>
        <v>2983</v>
      </c>
      <c r="H21" s="253">
        <f t="shared" si="2"/>
        <v>7071</v>
      </c>
      <c r="I21" s="253">
        <f t="shared" si="2"/>
        <v>331</v>
      </c>
      <c r="J21" s="253">
        <f t="shared" si="2"/>
        <v>528</v>
      </c>
      <c r="K21" s="253">
        <f t="shared" si="2"/>
        <v>2100</v>
      </c>
      <c r="L21" s="253">
        <f t="shared" si="2"/>
        <v>3587</v>
      </c>
      <c r="M21" s="253">
        <f t="shared" si="2"/>
        <v>321</v>
      </c>
      <c r="N21" s="253">
        <f t="shared" si="2"/>
        <v>291</v>
      </c>
      <c r="O21" s="253">
        <f t="shared" si="2"/>
        <v>582</v>
      </c>
      <c r="P21" s="253">
        <f t="shared" si="2"/>
        <v>684</v>
      </c>
      <c r="Q21" s="253">
        <f t="shared" si="2"/>
        <v>555</v>
      </c>
      <c r="R21" s="253">
        <f t="shared" si="2"/>
        <v>891</v>
      </c>
      <c r="S21" s="253">
        <f t="shared" si="2"/>
        <v>1312</v>
      </c>
      <c r="T21" s="253">
        <f t="shared" si="2"/>
        <v>228</v>
      </c>
      <c r="U21" s="253">
        <f t="shared" si="2"/>
        <v>1710</v>
      </c>
      <c r="V21" s="253">
        <f t="shared" si="2"/>
        <v>870</v>
      </c>
      <c r="W21" s="253">
        <f t="shared" si="2"/>
        <v>396</v>
      </c>
    </row>
    <row r="22" spans="1:23" ht="10.5" customHeight="1" x14ac:dyDescent="0.2">
      <c r="A22" s="254" t="s">
        <v>286</v>
      </c>
      <c r="B22" s="253">
        <f t="shared" si="1"/>
        <v>332</v>
      </c>
      <c r="C22" s="253" t="s">
        <v>439</v>
      </c>
      <c r="D22" s="253" t="s">
        <v>439</v>
      </c>
      <c r="E22" s="253">
        <v>1</v>
      </c>
      <c r="F22" s="253" t="s">
        <v>439</v>
      </c>
      <c r="G22" s="253">
        <v>34</v>
      </c>
      <c r="H22" s="253">
        <v>86</v>
      </c>
      <c r="I22" s="253">
        <v>2</v>
      </c>
      <c r="J22" s="253" t="s">
        <v>439</v>
      </c>
      <c r="K22" s="253">
        <v>13</v>
      </c>
      <c r="L22" s="253">
        <v>74</v>
      </c>
      <c r="M22" s="253" t="s">
        <v>439</v>
      </c>
      <c r="N22" s="253">
        <v>1</v>
      </c>
      <c r="O22" s="253">
        <v>4</v>
      </c>
      <c r="P22" s="253">
        <v>69</v>
      </c>
      <c r="Q22" s="253">
        <v>5</v>
      </c>
      <c r="R22" s="253">
        <v>15</v>
      </c>
      <c r="S22" s="253">
        <v>2</v>
      </c>
      <c r="T22" s="253">
        <v>1</v>
      </c>
      <c r="U22" s="253">
        <v>12</v>
      </c>
      <c r="V22" s="253">
        <v>2</v>
      </c>
      <c r="W22" s="253">
        <v>11</v>
      </c>
    </row>
    <row r="23" spans="1:23" ht="10.5" customHeight="1" x14ac:dyDescent="0.2">
      <c r="A23" s="254" t="s">
        <v>469</v>
      </c>
      <c r="B23" s="253">
        <f t="shared" si="1"/>
        <v>1599</v>
      </c>
      <c r="C23" s="253">
        <v>6</v>
      </c>
      <c r="D23" s="253">
        <v>1</v>
      </c>
      <c r="E23" s="253">
        <v>7</v>
      </c>
      <c r="F23" s="253" t="s">
        <v>439</v>
      </c>
      <c r="G23" s="253">
        <v>156</v>
      </c>
      <c r="H23" s="253">
        <v>474</v>
      </c>
      <c r="I23" s="253">
        <v>15</v>
      </c>
      <c r="J23" s="253">
        <v>40</v>
      </c>
      <c r="K23" s="253">
        <v>71</v>
      </c>
      <c r="L23" s="253">
        <v>324</v>
      </c>
      <c r="M23" s="253">
        <v>13</v>
      </c>
      <c r="N23" s="253">
        <v>14</v>
      </c>
      <c r="O23" s="253">
        <v>18</v>
      </c>
      <c r="P23" s="253">
        <v>161</v>
      </c>
      <c r="Q23" s="253">
        <v>45</v>
      </c>
      <c r="R23" s="253">
        <v>54</v>
      </c>
      <c r="S23" s="253">
        <v>64</v>
      </c>
      <c r="T23" s="253">
        <v>10</v>
      </c>
      <c r="U23" s="253">
        <v>62</v>
      </c>
      <c r="V23" s="253">
        <v>36</v>
      </c>
      <c r="W23" s="253">
        <v>28</v>
      </c>
    </row>
    <row r="24" spans="1:23" ht="10.5" customHeight="1" x14ac:dyDescent="0.2">
      <c r="A24" s="254" t="s">
        <v>351</v>
      </c>
      <c r="B24" s="253">
        <f t="shared" si="1"/>
        <v>1714</v>
      </c>
      <c r="C24" s="253">
        <v>10</v>
      </c>
      <c r="D24" s="253">
        <v>1</v>
      </c>
      <c r="E24" s="253">
        <v>9</v>
      </c>
      <c r="F24" s="253" t="s">
        <v>439</v>
      </c>
      <c r="G24" s="253">
        <v>172</v>
      </c>
      <c r="H24" s="253">
        <v>619</v>
      </c>
      <c r="I24" s="253">
        <v>37</v>
      </c>
      <c r="J24" s="253">
        <v>44</v>
      </c>
      <c r="K24" s="253">
        <v>102</v>
      </c>
      <c r="L24" s="253">
        <v>204</v>
      </c>
      <c r="M24" s="253">
        <v>22</v>
      </c>
      <c r="N24" s="253">
        <v>13</v>
      </c>
      <c r="O24" s="253">
        <v>24</v>
      </c>
      <c r="P24" s="253">
        <v>28</v>
      </c>
      <c r="Q24" s="253">
        <v>29</v>
      </c>
      <c r="R24" s="253">
        <v>78</v>
      </c>
      <c r="S24" s="253">
        <v>107</v>
      </c>
      <c r="T24" s="253">
        <v>15</v>
      </c>
      <c r="U24" s="253">
        <v>88</v>
      </c>
      <c r="V24" s="253">
        <v>84</v>
      </c>
      <c r="W24" s="253">
        <v>28</v>
      </c>
    </row>
    <row r="25" spans="1:23" ht="10.5" customHeight="1" x14ac:dyDescent="0.2">
      <c r="A25" s="254" t="s">
        <v>441</v>
      </c>
      <c r="B25" s="253">
        <f t="shared" si="1"/>
        <v>1915</v>
      </c>
      <c r="C25" s="253">
        <v>6</v>
      </c>
      <c r="D25" s="253">
        <v>1</v>
      </c>
      <c r="E25" s="253">
        <v>8</v>
      </c>
      <c r="F25" s="253" t="s">
        <v>439</v>
      </c>
      <c r="G25" s="253">
        <v>179</v>
      </c>
      <c r="H25" s="253">
        <v>664</v>
      </c>
      <c r="I25" s="253">
        <v>36</v>
      </c>
      <c r="J25" s="253">
        <v>41</v>
      </c>
      <c r="K25" s="253">
        <v>102</v>
      </c>
      <c r="L25" s="253">
        <v>253</v>
      </c>
      <c r="M25" s="253">
        <v>25</v>
      </c>
      <c r="N25" s="253">
        <v>15</v>
      </c>
      <c r="O25" s="253">
        <v>37</v>
      </c>
      <c r="P25" s="253">
        <v>44</v>
      </c>
      <c r="Q25" s="253">
        <v>36</v>
      </c>
      <c r="R25" s="253">
        <v>79</v>
      </c>
      <c r="S25" s="253">
        <v>127</v>
      </c>
      <c r="T25" s="253">
        <v>24</v>
      </c>
      <c r="U25" s="253">
        <v>101</v>
      </c>
      <c r="V25" s="253">
        <v>111</v>
      </c>
      <c r="W25" s="253">
        <v>26</v>
      </c>
    </row>
    <row r="26" spans="1:23" ht="10.5" customHeight="1" x14ac:dyDescent="0.2">
      <c r="A26" s="254" t="s">
        <v>24</v>
      </c>
      <c r="B26" s="253">
        <f t="shared" si="1"/>
        <v>2264</v>
      </c>
      <c r="C26" s="253">
        <v>16</v>
      </c>
      <c r="D26" s="253">
        <v>4</v>
      </c>
      <c r="E26" s="253">
        <v>11</v>
      </c>
      <c r="F26" s="253" t="s">
        <v>439</v>
      </c>
      <c r="G26" s="253">
        <v>241</v>
      </c>
      <c r="H26" s="253">
        <v>766</v>
      </c>
      <c r="I26" s="253">
        <v>24</v>
      </c>
      <c r="J26" s="253">
        <v>68</v>
      </c>
      <c r="K26" s="253">
        <v>147</v>
      </c>
      <c r="L26" s="253">
        <v>313</v>
      </c>
      <c r="M26" s="253">
        <v>38</v>
      </c>
      <c r="N26" s="253">
        <v>16</v>
      </c>
      <c r="O26" s="253">
        <v>35</v>
      </c>
      <c r="P26" s="253">
        <v>43</v>
      </c>
      <c r="Q26" s="253">
        <v>49</v>
      </c>
      <c r="R26" s="253">
        <v>55</v>
      </c>
      <c r="S26" s="253">
        <v>141</v>
      </c>
      <c r="T26" s="253">
        <v>17</v>
      </c>
      <c r="U26" s="253">
        <v>139</v>
      </c>
      <c r="V26" s="253">
        <v>98</v>
      </c>
      <c r="W26" s="253">
        <v>43</v>
      </c>
    </row>
    <row r="27" spans="1:23" ht="10.5" customHeight="1" x14ac:dyDescent="0.2">
      <c r="A27" s="254" t="s">
        <v>381</v>
      </c>
      <c r="B27" s="253">
        <f t="shared" si="1"/>
        <v>2821</v>
      </c>
      <c r="C27" s="253">
        <v>29</v>
      </c>
      <c r="D27" s="253">
        <v>1</v>
      </c>
      <c r="E27" s="253">
        <v>20</v>
      </c>
      <c r="F27" s="253" t="s">
        <v>439</v>
      </c>
      <c r="G27" s="253">
        <v>356</v>
      </c>
      <c r="H27" s="253">
        <v>882</v>
      </c>
      <c r="I27" s="253">
        <v>45</v>
      </c>
      <c r="J27" s="253">
        <v>71</v>
      </c>
      <c r="K27" s="253">
        <v>240</v>
      </c>
      <c r="L27" s="253">
        <v>412</v>
      </c>
      <c r="M27" s="253">
        <v>17</v>
      </c>
      <c r="N27" s="253">
        <v>26</v>
      </c>
      <c r="O27" s="253">
        <v>59</v>
      </c>
      <c r="P27" s="253">
        <v>59</v>
      </c>
      <c r="Q27" s="253">
        <v>44</v>
      </c>
      <c r="R27" s="253">
        <v>85</v>
      </c>
      <c r="S27" s="253">
        <v>148</v>
      </c>
      <c r="T27" s="253">
        <v>40</v>
      </c>
      <c r="U27" s="253">
        <v>165</v>
      </c>
      <c r="V27" s="253">
        <v>87</v>
      </c>
      <c r="W27" s="253">
        <v>35</v>
      </c>
    </row>
    <row r="28" spans="1:23" ht="10.5" customHeight="1" x14ac:dyDescent="0.2">
      <c r="A28" s="254" t="s">
        <v>488</v>
      </c>
      <c r="B28" s="253">
        <f t="shared" si="1"/>
        <v>3449</v>
      </c>
      <c r="C28" s="253">
        <v>24</v>
      </c>
      <c r="D28" s="253" t="s">
        <v>439</v>
      </c>
      <c r="E28" s="253">
        <v>10</v>
      </c>
      <c r="F28" s="253" t="s">
        <v>439</v>
      </c>
      <c r="G28" s="253">
        <v>507</v>
      </c>
      <c r="H28" s="253">
        <v>1062</v>
      </c>
      <c r="I28" s="253">
        <v>61</v>
      </c>
      <c r="J28" s="253">
        <v>74</v>
      </c>
      <c r="K28" s="253">
        <v>368</v>
      </c>
      <c r="L28" s="253">
        <v>483</v>
      </c>
      <c r="M28" s="253">
        <v>42</v>
      </c>
      <c r="N28" s="253">
        <v>26</v>
      </c>
      <c r="O28" s="253">
        <v>76</v>
      </c>
      <c r="P28" s="253">
        <v>70</v>
      </c>
      <c r="Q28" s="253">
        <v>59</v>
      </c>
      <c r="R28" s="253">
        <v>90</v>
      </c>
      <c r="S28" s="253">
        <v>140</v>
      </c>
      <c r="T28" s="253">
        <v>33</v>
      </c>
      <c r="U28" s="253">
        <v>163</v>
      </c>
      <c r="V28" s="253">
        <v>123</v>
      </c>
      <c r="W28" s="253">
        <v>38</v>
      </c>
    </row>
    <row r="29" spans="1:23" ht="10.5" customHeight="1" x14ac:dyDescent="0.2">
      <c r="A29" s="254" t="s">
        <v>489</v>
      </c>
      <c r="B29" s="253">
        <f t="shared" si="1"/>
        <v>2566</v>
      </c>
      <c r="C29" s="253">
        <v>17</v>
      </c>
      <c r="D29" s="253">
        <v>2</v>
      </c>
      <c r="E29" s="253">
        <v>7</v>
      </c>
      <c r="F29" s="253" t="s">
        <v>439</v>
      </c>
      <c r="G29" s="253">
        <v>306</v>
      </c>
      <c r="H29" s="253">
        <v>764</v>
      </c>
      <c r="I29" s="253">
        <v>41</v>
      </c>
      <c r="J29" s="253">
        <v>81</v>
      </c>
      <c r="K29" s="253">
        <v>255</v>
      </c>
      <c r="L29" s="253">
        <v>343</v>
      </c>
      <c r="M29" s="253">
        <v>56</v>
      </c>
      <c r="N29" s="253">
        <v>25</v>
      </c>
      <c r="O29" s="253">
        <v>50</v>
      </c>
      <c r="P29" s="253">
        <v>38</v>
      </c>
      <c r="Q29" s="253">
        <v>41</v>
      </c>
      <c r="R29" s="253">
        <v>104</v>
      </c>
      <c r="S29" s="253">
        <v>96</v>
      </c>
      <c r="T29" s="253">
        <v>28</v>
      </c>
      <c r="U29" s="253">
        <v>152</v>
      </c>
      <c r="V29" s="253">
        <v>127</v>
      </c>
      <c r="W29" s="253">
        <v>33</v>
      </c>
    </row>
    <row r="30" spans="1:23" ht="10.5" customHeight="1" x14ac:dyDescent="0.2">
      <c r="A30" s="254" t="s">
        <v>434</v>
      </c>
      <c r="B30" s="253">
        <f t="shared" si="1"/>
        <v>2309</v>
      </c>
      <c r="C30" s="253">
        <v>18</v>
      </c>
      <c r="D30" s="253">
        <v>1</v>
      </c>
      <c r="E30" s="253">
        <v>7</v>
      </c>
      <c r="F30" s="253" t="s">
        <v>439</v>
      </c>
      <c r="G30" s="253">
        <v>227</v>
      </c>
      <c r="H30" s="253">
        <v>705</v>
      </c>
      <c r="I30" s="253">
        <v>34</v>
      </c>
      <c r="J30" s="253">
        <v>54</v>
      </c>
      <c r="K30" s="253">
        <v>246</v>
      </c>
      <c r="L30" s="253">
        <v>290</v>
      </c>
      <c r="M30" s="253">
        <v>33</v>
      </c>
      <c r="N30" s="253">
        <v>32</v>
      </c>
      <c r="O30" s="253">
        <v>60</v>
      </c>
      <c r="P30" s="253">
        <v>36</v>
      </c>
      <c r="Q30" s="253">
        <v>37</v>
      </c>
      <c r="R30" s="253">
        <v>135</v>
      </c>
      <c r="S30" s="253">
        <v>116</v>
      </c>
      <c r="T30" s="253">
        <v>28</v>
      </c>
      <c r="U30" s="253">
        <v>120</v>
      </c>
      <c r="V30" s="253">
        <v>104</v>
      </c>
      <c r="W30" s="253">
        <v>26</v>
      </c>
    </row>
    <row r="31" spans="1:23" ht="10.5" customHeight="1" x14ac:dyDescent="0.2">
      <c r="A31" s="254" t="s">
        <v>490</v>
      </c>
      <c r="B31" s="253">
        <f t="shared" si="1"/>
        <v>2109</v>
      </c>
      <c r="C31" s="253">
        <v>42</v>
      </c>
      <c r="D31" s="253">
        <v>1</v>
      </c>
      <c r="E31" s="253">
        <v>8</v>
      </c>
      <c r="F31" s="253">
        <v>2</v>
      </c>
      <c r="G31" s="253">
        <v>233</v>
      </c>
      <c r="H31" s="253">
        <v>495</v>
      </c>
      <c r="I31" s="253">
        <v>29</v>
      </c>
      <c r="J31" s="253">
        <v>34</v>
      </c>
      <c r="K31" s="253">
        <v>229</v>
      </c>
      <c r="L31" s="253">
        <v>297</v>
      </c>
      <c r="M31" s="253">
        <v>43</v>
      </c>
      <c r="N31" s="253">
        <v>35</v>
      </c>
      <c r="O31" s="253">
        <v>69</v>
      </c>
      <c r="P31" s="253">
        <v>33</v>
      </c>
      <c r="Q31" s="253">
        <v>46</v>
      </c>
      <c r="R31" s="253">
        <v>94</v>
      </c>
      <c r="S31" s="253">
        <v>118</v>
      </c>
      <c r="T31" s="253">
        <v>17</v>
      </c>
      <c r="U31" s="253">
        <v>206</v>
      </c>
      <c r="V31" s="253">
        <v>59</v>
      </c>
      <c r="W31" s="253">
        <v>19</v>
      </c>
    </row>
    <row r="32" spans="1:23" ht="10.5" customHeight="1" x14ac:dyDescent="0.2">
      <c r="A32" s="254" t="s">
        <v>99</v>
      </c>
      <c r="B32" s="253">
        <f t="shared" si="1"/>
        <v>1763</v>
      </c>
      <c r="C32" s="253">
        <v>128</v>
      </c>
      <c r="D32" s="253" t="s">
        <v>439</v>
      </c>
      <c r="E32" s="253">
        <v>10</v>
      </c>
      <c r="F32" s="253">
        <v>1</v>
      </c>
      <c r="G32" s="253">
        <v>257</v>
      </c>
      <c r="H32" s="253">
        <v>267</v>
      </c>
      <c r="I32" s="253">
        <v>4</v>
      </c>
      <c r="J32" s="253">
        <v>13</v>
      </c>
      <c r="K32" s="253">
        <v>182</v>
      </c>
      <c r="L32" s="253">
        <v>244</v>
      </c>
      <c r="M32" s="253">
        <v>18</v>
      </c>
      <c r="N32" s="253">
        <v>24</v>
      </c>
      <c r="O32" s="253">
        <v>82</v>
      </c>
      <c r="P32" s="253">
        <v>49</v>
      </c>
      <c r="Q32" s="253">
        <v>53</v>
      </c>
      <c r="R32" s="253">
        <v>67</v>
      </c>
      <c r="S32" s="253">
        <v>121</v>
      </c>
      <c r="T32" s="253">
        <v>11</v>
      </c>
      <c r="U32" s="253">
        <v>186</v>
      </c>
      <c r="V32" s="253">
        <v>22</v>
      </c>
      <c r="W32" s="253">
        <v>24</v>
      </c>
    </row>
    <row r="33" spans="1:23" ht="10.5" customHeight="1" x14ac:dyDescent="0.2">
      <c r="A33" s="254" t="s">
        <v>491</v>
      </c>
      <c r="B33" s="253">
        <f t="shared" si="1"/>
        <v>1524</v>
      </c>
      <c r="C33" s="253">
        <v>165</v>
      </c>
      <c r="D33" s="253" t="s">
        <v>439</v>
      </c>
      <c r="E33" s="253">
        <v>11</v>
      </c>
      <c r="F33" s="253">
        <v>1</v>
      </c>
      <c r="G33" s="253">
        <v>220</v>
      </c>
      <c r="H33" s="253">
        <v>198</v>
      </c>
      <c r="I33" s="253">
        <v>2</v>
      </c>
      <c r="J33" s="253">
        <v>6</v>
      </c>
      <c r="K33" s="253">
        <v>117</v>
      </c>
      <c r="L33" s="253">
        <v>215</v>
      </c>
      <c r="M33" s="253">
        <v>13</v>
      </c>
      <c r="N33" s="253">
        <v>35</v>
      </c>
      <c r="O33" s="253">
        <v>42</v>
      </c>
      <c r="P33" s="253">
        <v>41</v>
      </c>
      <c r="Q33" s="253">
        <v>61</v>
      </c>
      <c r="R33" s="253">
        <v>26</v>
      </c>
      <c r="S33" s="253">
        <v>101</v>
      </c>
      <c r="T33" s="253">
        <v>3</v>
      </c>
      <c r="U33" s="253">
        <v>217</v>
      </c>
      <c r="V33" s="253">
        <v>14</v>
      </c>
      <c r="W33" s="253">
        <v>36</v>
      </c>
    </row>
    <row r="34" spans="1:23" ht="10.5" customHeight="1" x14ac:dyDescent="0.2">
      <c r="A34" s="254" t="s">
        <v>290</v>
      </c>
      <c r="B34" s="253">
        <f t="shared" si="1"/>
        <v>555</v>
      </c>
      <c r="C34" s="253">
        <v>87</v>
      </c>
      <c r="D34" s="253" t="s">
        <v>439</v>
      </c>
      <c r="E34" s="253">
        <v>6</v>
      </c>
      <c r="F34" s="253">
        <v>1</v>
      </c>
      <c r="G34" s="253">
        <v>70</v>
      </c>
      <c r="H34" s="253">
        <v>58</v>
      </c>
      <c r="I34" s="253" t="s">
        <v>439</v>
      </c>
      <c r="J34" s="253">
        <v>1</v>
      </c>
      <c r="K34" s="253">
        <v>23</v>
      </c>
      <c r="L34" s="253">
        <v>86</v>
      </c>
      <c r="M34" s="253">
        <v>1</v>
      </c>
      <c r="N34" s="253">
        <v>21</v>
      </c>
      <c r="O34" s="253">
        <v>19</v>
      </c>
      <c r="P34" s="253">
        <v>8</v>
      </c>
      <c r="Q34" s="253">
        <v>34</v>
      </c>
      <c r="R34" s="253">
        <v>8</v>
      </c>
      <c r="S34" s="253">
        <v>22</v>
      </c>
      <c r="T34" s="253">
        <v>1</v>
      </c>
      <c r="U34" s="253">
        <v>80</v>
      </c>
      <c r="V34" s="253">
        <v>3</v>
      </c>
      <c r="W34" s="253">
        <v>26</v>
      </c>
    </row>
    <row r="35" spans="1:23" ht="10.5" customHeight="1" x14ac:dyDescent="0.2">
      <c r="A35" s="254" t="s">
        <v>268</v>
      </c>
      <c r="B35" s="253">
        <f t="shared" si="1"/>
        <v>190</v>
      </c>
      <c r="C35" s="253">
        <v>36</v>
      </c>
      <c r="D35" s="253" t="s">
        <v>439</v>
      </c>
      <c r="E35" s="253">
        <v>1</v>
      </c>
      <c r="F35" s="253" t="s">
        <v>439</v>
      </c>
      <c r="G35" s="253">
        <v>17</v>
      </c>
      <c r="H35" s="253">
        <v>26</v>
      </c>
      <c r="I35" s="253">
        <v>1</v>
      </c>
      <c r="J35" s="253">
        <v>1</v>
      </c>
      <c r="K35" s="253">
        <v>5</v>
      </c>
      <c r="L35" s="253">
        <v>37</v>
      </c>
      <c r="M35" s="253" t="s">
        <v>439</v>
      </c>
      <c r="N35" s="253">
        <v>3</v>
      </c>
      <c r="O35" s="253">
        <v>7</v>
      </c>
      <c r="P35" s="253">
        <v>4</v>
      </c>
      <c r="Q35" s="253">
        <v>12</v>
      </c>
      <c r="R35" s="253">
        <v>1</v>
      </c>
      <c r="S35" s="253">
        <v>7</v>
      </c>
      <c r="T35" s="253" t="s">
        <v>439</v>
      </c>
      <c r="U35" s="253">
        <v>17</v>
      </c>
      <c r="V35" s="253" t="s">
        <v>439</v>
      </c>
      <c r="W35" s="253">
        <v>15</v>
      </c>
    </row>
    <row r="36" spans="1:23" ht="10.5" customHeight="1" x14ac:dyDescent="0.2">
      <c r="A36" s="254" t="s">
        <v>492</v>
      </c>
      <c r="B36" s="253">
        <f t="shared" si="1"/>
        <v>56</v>
      </c>
      <c r="C36" s="253">
        <v>8</v>
      </c>
      <c r="D36" s="253" t="s">
        <v>439</v>
      </c>
      <c r="E36" s="253">
        <v>1</v>
      </c>
      <c r="F36" s="253" t="s">
        <v>439</v>
      </c>
      <c r="G36" s="253">
        <v>8</v>
      </c>
      <c r="H36" s="253">
        <v>5</v>
      </c>
      <c r="I36" s="253" t="s">
        <v>439</v>
      </c>
      <c r="J36" s="253" t="s">
        <v>439</v>
      </c>
      <c r="K36" s="253" t="s">
        <v>439</v>
      </c>
      <c r="L36" s="253">
        <v>12</v>
      </c>
      <c r="M36" s="253" t="s">
        <v>439</v>
      </c>
      <c r="N36" s="253">
        <v>5</v>
      </c>
      <c r="O36" s="253" t="s">
        <v>439</v>
      </c>
      <c r="P36" s="253">
        <v>1</v>
      </c>
      <c r="Q36" s="253">
        <v>4</v>
      </c>
      <c r="R36" s="253" t="s">
        <v>439</v>
      </c>
      <c r="S36" s="253">
        <v>2</v>
      </c>
      <c r="T36" s="253" t="s">
        <v>439</v>
      </c>
      <c r="U36" s="253">
        <v>2</v>
      </c>
      <c r="V36" s="253" t="s">
        <v>439</v>
      </c>
      <c r="W36" s="253">
        <v>8</v>
      </c>
    </row>
    <row r="37" spans="1:23" s="229" customFormat="1" ht="10.5" customHeight="1" x14ac:dyDescent="0.2">
      <c r="A37" s="252" t="s">
        <v>495</v>
      </c>
      <c r="B37" s="253">
        <f t="shared" si="1"/>
        <v>21333</v>
      </c>
      <c r="C37" s="253">
        <f t="shared" ref="C37:W37" si="3">SUM(C38:C52)</f>
        <v>236</v>
      </c>
      <c r="D37" s="253">
        <f t="shared" si="3"/>
        <v>3</v>
      </c>
      <c r="E37" s="253">
        <f t="shared" si="3"/>
        <v>23</v>
      </c>
      <c r="F37" s="253">
        <f t="shared" si="3"/>
        <v>7</v>
      </c>
      <c r="G37" s="253">
        <f t="shared" si="3"/>
        <v>686</v>
      </c>
      <c r="H37" s="253">
        <f t="shared" si="3"/>
        <v>3342</v>
      </c>
      <c r="I37" s="253">
        <f t="shared" si="3"/>
        <v>71</v>
      </c>
      <c r="J37" s="253">
        <f t="shared" si="3"/>
        <v>243</v>
      </c>
      <c r="K37" s="253">
        <f t="shared" si="3"/>
        <v>726</v>
      </c>
      <c r="L37" s="253">
        <f t="shared" si="3"/>
        <v>3898</v>
      </c>
      <c r="M37" s="253">
        <f t="shared" si="3"/>
        <v>530</v>
      </c>
      <c r="N37" s="253">
        <f t="shared" si="3"/>
        <v>229</v>
      </c>
      <c r="O37" s="253">
        <f t="shared" si="3"/>
        <v>413</v>
      </c>
      <c r="P37" s="253">
        <f t="shared" si="3"/>
        <v>1239</v>
      </c>
      <c r="Q37" s="253">
        <f t="shared" si="3"/>
        <v>1069</v>
      </c>
      <c r="R37" s="253">
        <f t="shared" si="3"/>
        <v>1421</v>
      </c>
      <c r="S37" s="253">
        <f t="shared" si="3"/>
        <v>4988</v>
      </c>
      <c r="T37" s="253">
        <f t="shared" si="3"/>
        <v>178</v>
      </c>
      <c r="U37" s="253">
        <f t="shared" si="3"/>
        <v>1225</v>
      </c>
      <c r="V37" s="253">
        <f t="shared" si="3"/>
        <v>450</v>
      </c>
      <c r="W37" s="253">
        <f t="shared" si="3"/>
        <v>356</v>
      </c>
    </row>
    <row r="38" spans="1:23" ht="10.5" customHeight="1" x14ac:dyDescent="0.2">
      <c r="A38" s="254" t="s">
        <v>286</v>
      </c>
      <c r="B38" s="253">
        <f t="shared" si="1"/>
        <v>230</v>
      </c>
      <c r="C38" s="253" t="s">
        <v>439</v>
      </c>
      <c r="D38" s="253" t="s">
        <v>439</v>
      </c>
      <c r="E38" s="253" t="s">
        <v>439</v>
      </c>
      <c r="F38" s="253" t="s">
        <v>439</v>
      </c>
      <c r="G38" s="253">
        <v>5</v>
      </c>
      <c r="H38" s="253">
        <v>34</v>
      </c>
      <c r="I38" s="253" t="s">
        <v>439</v>
      </c>
      <c r="J38" s="253" t="s">
        <v>439</v>
      </c>
      <c r="K38" s="253">
        <v>6</v>
      </c>
      <c r="L38" s="253">
        <v>69</v>
      </c>
      <c r="M38" s="253">
        <v>1</v>
      </c>
      <c r="N38" s="253" t="s">
        <v>439</v>
      </c>
      <c r="O38" s="253">
        <v>1</v>
      </c>
      <c r="P38" s="253">
        <v>68</v>
      </c>
      <c r="Q38" s="253">
        <v>12</v>
      </c>
      <c r="R38" s="253">
        <v>5</v>
      </c>
      <c r="S38" s="253">
        <v>8</v>
      </c>
      <c r="T38" s="253">
        <v>3</v>
      </c>
      <c r="U38" s="253">
        <v>6</v>
      </c>
      <c r="V38" s="253" t="s">
        <v>439</v>
      </c>
      <c r="W38" s="253">
        <v>12</v>
      </c>
    </row>
    <row r="39" spans="1:23" ht="10.5" customHeight="1" x14ac:dyDescent="0.2">
      <c r="A39" s="254" t="s">
        <v>469</v>
      </c>
      <c r="B39" s="253">
        <f t="shared" si="1"/>
        <v>1314</v>
      </c>
      <c r="C39" s="253">
        <v>1</v>
      </c>
      <c r="D39" s="253" t="s">
        <v>439</v>
      </c>
      <c r="E39" s="253" t="s">
        <v>439</v>
      </c>
      <c r="F39" s="253" t="s">
        <v>439</v>
      </c>
      <c r="G39" s="253">
        <v>26</v>
      </c>
      <c r="H39" s="253">
        <v>247</v>
      </c>
      <c r="I39" s="253">
        <v>6</v>
      </c>
      <c r="J39" s="253">
        <v>21</v>
      </c>
      <c r="K39" s="253">
        <v>29</v>
      </c>
      <c r="L39" s="253">
        <v>239</v>
      </c>
      <c r="M39" s="253">
        <v>31</v>
      </c>
      <c r="N39" s="253">
        <v>13</v>
      </c>
      <c r="O39" s="253">
        <v>14</v>
      </c>
      <c r="P39" s="253">
        <v>117</v>
      </c>
      <c r="Q39" s="253">
        <v>60</v>
      </c>
      <c r="R39" s="253">
        <v>77</v>
      </c>
      <c r="S39" s="253">
        <v>301</v>
      </c>
      <c r="T39" s="253">
        <v>16</v>
      </c>
      <c r="U39" s="253">
        <v>67</v>
      </c>
      <c r="V39" s="253">
        <v>24</v>
      </c>
      <c r="W39" s="253">
        <v>25</v>
      </c>
    </row>
    <row r="40" spans="1:23" ht="10.5" customHeight="1" x14ac:dyDescent="0.2">
      <c r="A40" s="254" t="s">
        <v>351</v>
      </c>
      <c r="B40" s="253">
        <f t="shared" si="1"/>
        <v>1441</v>
      </c>
      <c r="C40" s="253">
        <v>1</v>
      </c>
      <c r="D40" s="253" t="s">
        <v>439</v>
      </c>
      <c r="E40" s="253" t="s">
        <v>439</v>
      </c>
      <c r="F40" s="253" t="s">
        <v>439</v>
      </c>
      <c r="G40" s="253">
        <v>29</v>
      </c>
      <c r="H40" s="253">
        <v>300</v>
      </c>
      <c r="I40" s="253">
        <v>7</v>
      </c>
      <c r="J40" s="253">
        <v>29</v>
      </c>
      <c r="K40" s="253">
        <v>30</v>
      </c>
      <c r="L40" s="253">
        <v>241</v>
      </c>
      <c r="M40" s="253">
        <v>54</v>
      </c>
      <c r="N40" s="253">
        <v>21</v>
      </c>
      <c r="O40" s="253">
        <v>28</v>
      </c>
      <c r="P40" s="253">
        <v>49</v>
      </c>
      <c r="Q40" s="253">
        <v>58</v>
      </c>
      <c r="R40" s="253">
        <v>92</v>
      </c>
      <c r="S40" s="253">
        <v>359</v>
      </c>
      <c r="T40" s="253">
        <v>7</v>
      </c>
      <c r="U40" s="253">
        <v>67</v>
      </c>
      <c r="V40" s="253">
        <v>55</v>
      </c>
      <c r="W40" s="253">
        <v>14</v>
      </c>
    </row>
    <row r="41" spans="1:23" ht="10.5" customHeight="1" x14ac:dyDescent="0.2">
      <c r="A41" s="254" t="s">
        <v>441</v>
      </c>
      <c r="B41" s="253">
        <f t="shared" si="1"/>
        <v>1567</v>
      </c>
      <c r="C41" s="253">
        <v>4</v>
      </c>
      <c r="D41" s="253" t="s">
        <v>439</v>
      </c>
      <c r="E41" s="253">
        <v>1</v>
      </c>
      <c r="F41" s="253" t="s">
        <v>439</v>
      </c>
      <c r="G41" s="253">
        <v>44</v>
      </c>
      <c r="H41" s="253">
        <v>260</v>
      </c>
      <c r="I41" s="253">
        <v>6</v>
      </c>
      <c r="J41" s="253">
        <v>33</v>
      </c>
      <c r="K41" s="253">
        <v>33</v>
      </c>
      <c r="L41" s="253">
        <v>261</v>
      </c>
      <c r="M41" s="253">
        <v>43</v>
      </c>
      <c r="N41" s="253">
        <v>15</v>
      </c>
      <c r="O41" s="253">
        <v>29</v>
      </c>
      <c r="P41" s="253">
        <v>56</v>
      </c>
      <c r="Q41" s="253">
        <v>76</v>
      </c>
      <c r="R41" s="253">
        <v>102</v>
      </c>
      <c r="S41" s="253">
        <v>440</v>
      </c>
      <c r="T41" s="253">
        <v>14</v>
      </c>
      <c r="U41" s="253">
        <v>87</v>
      </c>
      <c r="V41" s="253">
        <v>36</v>
      </c>
      <c r="W41" s="253">
        <v>27</v>
      </c>
    </row>
    <row r="42" spans="1:23" ht="10.5" customHeight="1" x14ac:dyDescent="0.2">
      <c r="A42" s="254" t="s">
        <v>24</v>
      </c>
      <c r="B42" s="253">
        <f t="shared" si="1"/>
        <v>1930</v>
      </c>
      <c r="C42" s="253">
        <v>12</v>
      </c>
      <c r="D42" s="253">
        <v>1</v>
      </c>
      <c r="E42" s="253">
        <v>1</v>
      </c>
      <c r="F42" s="253" t="s">
        <v>439</v>
      </c>
      <c r="G42" s="253">
        <v>53</v>
      </c>
      <c r="H42" s="253">
        <v>283</v>
      </c>
      <c r="I42" s="253">
        <v>4</v>
      </c>
      <c r="J42" s="253">
        <v>40</v>
      </c>
      <c r="K42" s="253">
        <v>50</v>
      </c>
      <c r="L42" s="253">
        <v>376</v>
      </c>
      <c r="M42" s="253">
        <v>47</v>
      </c>
      <c r="N42" s="253">
        <v>16</v>
      </c>
      <c r="O42" s="253">
        <v>31</v>
      </c>
      <c r="P42" s="253">
        <v>104</v>
      </c>
      <c r="Q42" s="253">
        <v>97</v>
      </c>
      <c r="R42" s="253">
        <v>130</v>
      </c>
      <c r="S42" s="253">
        <v>521</v>
      </c>
      <c r="T42" s="253">
        <v>16</v>
      </c>
      <c r="U42" s="253">
        <v>82</v>
      </c>
      <c r="V42" s="253">
        <v>39</v>
      </c>
      <c r="W42" s="253">
        <v>27</v>
      </c>
    </row>
    <row r="43" spans="1:23" ht="10.5" customHeight="1" x14ac:dyDescent="0.2">
      <c r="A43" s="254" t="s">
        <v>381</v>
      </c>
      <c r="B43" s="253">
        <f t="shared" si="1"/>
        <v>2461</v>
      </c>
      <c r="C43" s="253">
        <v>9</v>
      </c>
      <c r="D43" s="253" t="s">
        <v>439</v>
      </c>
      <c r="E43" s="253">
        <v>5</v>
      </c>
      <c r="F43" s="253" t="s">
        <v>439</v>
      </c>
      <c r="G43" s="253">
        <v>82</v>
      </c>
      <c r="H43" s="253">
        <v>388</v>
      </c>
      <c r="I43" s="253">
        <v>11</v>
      </c>
      <c r="J43" s="253">
        <v>28</v>
      </c>
      <c r="K43" s="253">
        <v>78</v>
      </c>
      <c r="L43" s="253">
        <v>415</v>
      </c>
      <c r="M43" s="253">
        <v>49</v>
      </c>
      <c r="N43" s="253">
        <v>27</v>
      </c>
      <c r="O43" s="253">
        <v>86</v>
      </c>
      <c r="P43" s="253">
        <v>123</v>
      </c>
      <c r="Q43" s="253">
        <v>119</v>
      </c>
      <c r="R43" s="253">
        <v>148</v>
      </c>
      <c r="S43" s="253">
        <v>668</v>
      </c>
      <c r="T43" s="253">
        <v>17</v>
      </c>
      <c r="U43" s="253">
        <v>109</v>
      </c>
      <c r="V43" s="253">
        <v>59</v>
      </c>
      <c r="W43" s="253">
        <v>40</v>
      </c>
    </row>
    <row r="44" spans="1:23" ht="10.5" customHeight="1" x14ac:dyDescent="0.2">
      <c r="A44" s="254" t="s">
        <v>488</v>
      </c>
      <c r="B44" s="253">
        <f t="shared" si="1"/>
        <v>3146</v>
      </c>
      <c r="C44" s="253">
        <v>15</v>
      </c>
      <c r="D44" s="253" t="s">
        <v>439</v>
      </c>
      <c r="E44" s="253">
        <v>3</v>
      </c>
      <c r="F44" s="253">
        <v>1</v>
      </c>
      <c r="G44" s="253">
        <v>132</v>
      </c>
      <c r="H44" s="253">
        <v>517</v>
      </c>
      <c r="I44" s="253">
        <v>18</v>
      </c>
      <c r="J44" s="253">
        <v>40</v>
      </c>
      <c r="K44" s="253">
        <v>134</v>
      </c>
      <c r="L44" s="253">
        <v>551</v>
      </c>
      <c r="M44" s="253">
        <v>89</v>
      </c>
      <c r="N44" s="253">
        <v>27</v>
      </c>
      <c r="O44" s="253">
        <v>81</v>
      </c>
      <c r="P44" s="253">
        <v>174</v>
      </c>
      <c r="Q44" s="253">
        <v>121</v>
      </c>
      <c r="R44" s="253">
        <v>235</v>
      </c>
      <c r="S44" s="253">
        <v>675</v>
      </c>
      <c r="T44" s="253">
        <v>37</v>
      </c>
      <c r="U44" s="253">
        <v>165</v>
      </c>
      <c r="V44" s="253">
        <v>86</v>
      </c>
      <c r="W44" s="253">
        <v>45</v>
      </c>
    </row>
    <row r="45" spans="1:23" ht="10.5" customHeight="1" x14ac:dyDescent="0.2">
      <c r="A45" s="254" t="s">
        <v>489</v>
      </c>
      <c r="B45" s="253">
        <f t="shared" si="1"/>
        <v>2344</v>
      </c>
      <c r="C45" s="253">
        <v>10</v>
      </c>
      <c r="D45" s="253" t="s">
        <v>439</v>
      </c>
      <c r="E45" s="253">
        <v>1</v>
      </c>
      <c r="F45" s="253">
        <v>1</v>
      </c>
      <c r="G45" s="253">
        <v>68</v>
      </c>
      <c r="H45" s="253">
        <v>394</v>
      </c>
      <c r="I45" s="253">
        <v>8</v>
      </c>
      <c r="J45" s="253">
        <v>26</v>
      </c>
      <c r="K45" s="253">
        <v>104</v>
      </c>
      <c r="L45" s="253">
        <v>403</v>
      </c>
      <c r="M45" s="253">
        <v>69</v>
      </c>
      <c r="N45" s="253">
        <v>23</v>
      </c>
      <c r="O45" s="253">
        <v>59</v>
      </c>
      <c r="P45" s="253">
        <v>118</v>
      </c>
      <c r="Q45" s="253">
        <v>95</v>
      </c>
      <c r="R45" s="253">
        <v>199</v>
      </c>
      <c r="S45" s="253">
        <v>544</v>
      </c>
      <c r="T45" s="253">
        <v>24</v>
      </c>
      <c r="U45" s="253">
        <v>106</v>
      </c>
      <c r="V45" s="253">
        <v>66</v>
      </c>
      <c r="W45" s="253">
        <v>26</v>
      </c>
    </row>
    <row r="46" spans="1:23" ht="10.5" customHeight="1" x14ac:dyDescent="0.2">
      <c r="A46" s="254" t="s">
        <v>434</v>
      </c>
      <c r="B46" s="253">
        <f t="shared" si="1"/>
        <v>2089</v>
      </c>
      <c r="C46" s="253">
        <v>13</v>
      </c>
      <c r="D46" s="253">
        <v>1</v>
      </c>
      <c r="E46" s="253">
        <v>2</v>
      </c>
      <c r="F46" s="253">
        <v>3</v>
      </c>
      <c r="G46" s="253">
        <v>67</v>
      </c>
      <c r="H46" s="253">
        <v>336</v>
      </c>
      <c r="I46" s="253">
        <v>7</v>
      </c>
      <c r="J46" s="253">
        <v>17</v>
      </c>
      <c r="K46" s="253">
        <v>91</v>
      </c>
      <c r="L46" s="253">
        <v>339</v>
      </c>
      <c r="M46" s="253">
        <v>68</v>
      </c>
      <c r="N46" s="253">
        <v>19</v>
      </c>
      <c r="O46" s="253">
        <v>29</v>
      </c>
      <c r="P46" s="253">
        <v>84</v>
      </c>
      <c r="Q46" s="253">
        <v>90</v>
      </c>
      <c r="R46" s="253">
        <v>198</v>
      </c>
      <c r="S46" s="253">
        <v>540</v>
      </c>
      <c r="T46" s="253">
        <v>21</v>
      </c>
      <c r="U46" s="253">
        <v>111</v>
      </c>
      <c r="V46" s="253">
        <v>36</v>
      </c>
      <c r="W46" s="253">
        <v>17</v>
      </c>
    </row>
    <row r="47" spans="1:23" ht="10.5" customHeight="1" x14ac:dyDescent="0.2">
      <c r="A47" s="254" t="s">
        <v>490</v>
      </c>
      <c r="B47" s="253">
        <f t="shared" si="1"/>
        <v>1716</v>
      </c>
      <c r="C47" s="253">
        <v>17</v>
      </c>
      <c r="D47" s="253">
        <v>1</v>
      </c>
      <c r="E47" s="253">
        <v>1</v>
      </c>
      <c r="F47" s="253">
        <v>2</v>
      </c>
      <c r="G47" s="253">
        <v>57</v>
      </c>
      <c r="H47" s="253">
        <v>218</v>
      </c>
      <c r="I47" s="253">
        <v>2</v>
      </c>
      <c r="J47" s="253">
        <v>2</v>
      </c>
      <c r="K47" s="253">
        <v>88</v>
      </c>
      <c r="L47" s="253">
        <v>349</v>
      </c>
      <c r="M47" s="253">
        <v>41</v>
      </c>
      <c r="N47" s="253">
        <v>20</v>
      </c>
      <c r="O47" s="253">
        <v>28</v>
      </c>
      <c r="P47" s="253">
        <v>90</v>
      </c>
      <c r="Q47" s="253">
        <v>99</v>
      </c>
      <c r="R47" s="253">
        <v>118</v>
      </c>
      <c r="S47" s="253">
        <v>424</v>
      </c>
      <c r="T47" s="253">
        <v>8</v>
      </c>
      <c r="U47" s="253">
        <v>102</v>
      </c>
      <c r="V47" s="253">
        <v>30</v>
      </c>
      <c r="W47" s="253">
        <v>19</v>
      </c>
    </row>
    <row r="48" spans="1:23" ht="10.5" customHeight="1" x14ac:dyDescent="0.2">
      <c r="A48" s="254" t="s">
        <v>99</v>
      </c>
      <c r="B48" s="253">
        <f t="shared" si="1"/>
        <v>1367</v>
      </c>
      <c r="C48" s="253">
        <v>46</v>
      </c>
      <c r="D48" s="253" t="s">
        <v>439</v>
      </c>
      <c r="E48" s="253">
        <v>2</v>
      </c>
      <c r="F48" s="253" t="s">
        <v>439</v>
      </c>
      <c r="G48" s="253">
        <v>37</v>
      </c>
      <c r="H48" s="253">
        <v>177</v>
      </c>
      <c r="I48" s="253">
        <v>2</v>
      </c>
      <c r="J48" s="253">
        <v>2</v>
      </c>
      <c r="K48" s="253">
        <v>53</v>
      </c>
      <c r="L48" s="253">
        <v>309</v>
      </c>
      <c r="M48" s="253">
        <v>17</v>
      </c>
      <c r="N48" s="253">
        <v>14</v>
      </c>
      <c r="O48" s="253">
        <v>13</v>
      </c>
      <c r="P48" s="253">
        <v>110</v>
      </c>
      <c r="Q48" s="253">
        <v>76</v>
      </c>
      <c r="R48" s="253">
        <v>58</v>
      </c>
      <c r="S48" s="253">
        <v>271</v>
      </c>
      <c r="T48" s="253">
        <v>8</v>
      </c>
      <c r="U48" s="253">
        <v>129</v>
      </c>
      <c r="V48" s="253">
        <v>13</v>
      </c>
      <c r="W48" s="253">
        <v>30</v>
      </c>
    </row>
    <row r="49" spans="1:23" ht="10.5" customHeight="1" x14ac:dyDescent="0.2">
      <c r="A49" s="254" t="s">
        <v>491</v>
      </c>
      <c r="B49" s="253">
        <f t="shared" si="1"/>
        <v>1149</v>
      </c>
      <c r="C49" s="253">
        <v>64</v>
      </c>
      <c r="D49" s="253" t="s">
        <v>439</v>
      </c>
      <c r="E49" s="253">
        <v>2</v>
      </c>
      <c r="F49" s="253" t="s">
        <v>439</v>
      </c>
      <c r="G49" s="253">
        <v>61</v>
      </c>
      <c r="H49" s="253">
        <v>125</v>
      </c>
      <c r="I49" s="253" t="s">
        <v>439</v>
      </c>
      <c r="J49" s="253">
        <v>2</v>
      </c>
      <c r="K49" s="253">
        <v>24</v>
      </c>
      <c r="L49" s="253">
        <v>238</v>
      </c>
      <c r="M49" s="253">
        <v>15</v>
      </c>
      <c r="N49" s="253">
        <v>12</v>
      </c>
      <c r="O49" s="253">
        <v>11</v>
      </c>
      <c r="P49" s="253">
        <v>100</v>
      </c>
      <c r="Q49" s="253">
        <v>102</v>
      </c>
      <c r="R49" s="253">
        <v>41</v>
      </c>
      <c r="S49" s="253">
        <v>181</v>
      </c>
      <c r="T49" s="253">
        <v>5</v>
      </c>
      <c r="U49" s="253">
        <v>121</v>
      </c>
      <c r="V49" s="253">
        <v>4</v>
      </c>
      <c r="W49" s="253">
        <v>41</v>
      </c>
    </row>
    <row r="50" spans="1:23" ht="10.5" customHeight="1" x14ac:dyDescent="0.2">
      <c r="A50" s="254" t="s">
        <v>290</v>
      </c>
      <c r="B50" s="253">
        <f t="shared" si="1"/>
        <v>405</v>
      </c>
      <c r="C50" s="253">
        <v>23</v>
      </c>
      <c r="D50" s="253" t="s">
        <v>439</v>
      </c>
      <c r="E50" s="253">
        <v>3</v>
      </c>
      <c r="F50" s="253" t="s">
        <v>439</v>
      </c>
      <c r="G50" s="253">
        <v>13</v>
      </c>
      <c r="H50" s="253">
        <v>49</v>
      </c>
      <c r="I50" s="253" t="s">
        <v>439</v>
      </c>
      <c r="J50" s="253">
        <v>3</v>
      </c>
      <c r="K50" s="253">
        <v>5</v>
      </c>
      <c r="L50" s="253">
        <v>74</v>
      </c>
      <c r="M50" s="253">
        <v>6</v>
      </c>
      <c r="N50" s="253">
        <v>16</v>
      </c>
      <c r="O50" s="253">
        <v>2</v>
      </c>
      <c r="P50" s="253">
        <v>36</v>
      </c>
      <c r="Q50" s="253">
        <v>43</v>
      </c>
      <c r="R50" s="253">
        <v>10</v>
      </c>
      <c r="S50" s="253">
        <v>47</v>
      </c>
      <c r="T50" s="253">
        <v>2</v>
      </c>
      <c r="U50" s="253">
        <v>56</v>
      </c>
      <c r="V50" s="253">
        <v>2</v>
      </c>
      <c r="W50" s="253">
        <v>15</v>
      </c>
    </row>
    <row r="51" spans="1:23" ht="10.5" customHeight="1" x14ac:dyDescent="0.2">
      <c r="A51" s="254" t="s">
        <v>268</v>
      </c>
      <c r="B51" s="253">
        <f t="shared" si="1"/>
        <v>115</v>
      </c>
      <c r="C51" s="253">
        <v>12</v>
      </c>
      <c r="D51" s="253" t="s">
        <v>439</v>
      </c>
      <c r="E51" s="253">
        <v>2</v>
      </c>
      <c r="F51" s="253" t="s">
        <v>439</v>
      </c>
      <c r="G51" s="253">
        <v>8</v>
      </c>
      <c r="H51" s="253">
        <v>11</v>
      </c>
      <c r="I51" s="253" t="s">
        <v>439</v>
      </c>
      <c r="J51" s="253" t="s">
        <v>439</v>
      </c>
      <c r="K51" s="253">
        <v>1</v>
      </c>
      <c r="L51" s="253">
        <v>21</v>
      </c>
      <c r="M51" s="253" t="s">
        <v>439</v>
      </c>
      <c r="N51" s="253">
        <v>2</v>
      </c>
      <c r="O51" s="253" t="s">
        <v>439</v>
      </c>
      <c r="P51" s="253">
        <v>10</v>
      </c>
      <c r="Q51" s="253">
        <v>14</v>
      </c>
      <c r="R51" s="253">
        <v>5</v>
      </c>
      <c r="S51" s="253">
        <v>9</v>
      </c>
      <c r="T51" s="253" t="s">
        <v>439</v>
      </c>
      <c r="U51" s="253">
        <v>11</v>
      </c>
      <c r="V51" s="253" t="s">
        <v>439</v>
      </c>
      <c r="W51" s="253">
        <v>9</v>
      </c>
    </row>
    <row r="52" spans="1:23" ht="10.5" customHeight="1" x14ac:dyDescent="0.2">
      <c r="A52" s="254" t="s">
        <v>492</v>
      </c>
      <c r="B52" s="253">
        <f t="shared" si="1"/>
        <v>59</v>
      </c>
      <c r="C52" s="253">
        <v>9</v>
      </c>
      <c r="D52" s="253" t="s">
        <v>439</v>
      </c>
      <c r="E52" s="253" t="s">
        <v>439</v>
      </c>
      <c r="F52" s="253" t="s">
        <v>439</v>
      </c>
      <c r="G52" s="253">
        <v>4</v>
      </c>
      <c r="H52" s="253">
        <v>3</v>
      </c>
      <c r="I52" s="253" t="s">
        <v>439</v>
      </c>
      <c r="J52" s="253" t="s">
        <v>439</v>
      </c>
      <c r="K52" s="253" t="s">
        <v>439</v>
      </c>
      <c r="L52" s="253">
        <v>13</v>
      </c>
      <c r="M52" s="253" t="s">
        <v>439</v>
      </c>
      <c r="N52" s="253">
        <v>4</v>
      </c>
      <c r="O52" s="253">
        <v>1</v>
      </c>
      <c r="P52" s="253" t="s">
        <v>439</v>
      </c>
      <c r="Q52" s="253">
        <v>7</v>
      </c>
      <c r="R52" s="253">
        <v>3</v>
      </c>
      <c r="S52" s="253" t="s">
        <v>439</v>
      </c>
      <c r="T52" s="253" t="s">
        <v>439</v>
      </c>
      <c r="U52" s="253">
        <v>6</v>
      </c>
      <c r="V52" s="253" t="s">
        <v>439</v>
      </c>
      <c r="W52" s="253">
        <v>9</v>
      </c>
    </row>
    <row r="53" spans="1:23" ht="10.5" customHeight="1" x14ac:dyDescent="0.2">
      <c r="W53" s="256" t="s">
        <v>496</v>
      </c>
    </row>
    <row r="54" spans="1:23" ht="15" customHeight="1" x14ac:dyDescent="0.2"/>
    <row r="55" spans="1:23" ht="15" customHeight="1" x14ac:dyDescent="0.2"/>
    <row r="56" spans="1:23" ht="15" customHeight="1" x14ac:dyDescent="0.2">
      <c r="B56" s="257"/>
    </row>
    <row r="57" spans="1:23" ht="15" customHeight="1" x14ac:dyDescent="0.2"/>
    <row r="58" spans="1:23" ht="15" customHeight="1" x14ac:dyDescent="0.2"/>
    <row r="59" spans="1:23" ht="15" customHeight="1" x14ac:dyDescent="0.2"/>
    <row r="60" spans="1:23" ht="15" customHeight="1" x14ac:dyDescent="0.2"/>
    <row r="61" spans="1:23" ht="15" customHeight="1" x14ac:dyDescent="0.2"/>
    <row r="62" spans="1:23" ht="15" customHeight="1" x14ac:dyDescent="0.2"/>
    <row r="63" spans="1:23" ht="15" customHeight="1" x14ac:dyDescent="0.2"/>
    <row r="64" spans="1:23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</sheetData>
  <mergeCells count="6">
    <mergeCell ref="W3:W4"/>
    <mergeCell ref="A3:A4"/>
    <mergeCell ref="B3:B4"/>
    <mergeCell ref="C3:E3"/>
    <mergeCell ref="F3:H3"/>
    <mergeCell ref="I3:V3"/>
  </mergeCells>
  <phoneticPr fontId="18"/>
  <pageMargins left="0.78740157480314965" right="0.78740157480314965" top="0.59055118110236227" bottom="0.59055118110236227" header="0.51181102362204722" footer="0.51181102362204722"/>
  <pageSetup paperSize="9" scale="81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DC26C-E655-4722-A9DA-A70FCB1C4AEB}">
  <sheetPr>
    <pageSetUpPr fitToPage="1"/>
  </sheetPr>
  <dimension ref="A1:X298"/>
  <sheetViews>
    <sheetView view="pageBreakPreview" zoomScaleSheetLayoutView="100" workbookViewId="0"/>
  </sheetViews>
  <sheetFormatPr defaultRowHeight="10.8" x14ac:dyDescent="0.2"/>
  <cols>
    <col min="1" max="1" width="6.44140625" style="259" customWidth="1"/>
    <col min="2" max="4" width="6.6640625" style="259" customWidth="1"/>
    <col min="5" max="5" width="5.88671875" style="259" customWidth="1"/>
    <col min="6" max="6" width="6.44140625" style="259" customWidth="1"/>
    <col min="7" max="7" width="5.88671875" style="259" customWidth="1"/>
    <col min="8" max="8" width="6.44140625" style="259" customWidth="1"/>
    <col min="9" max="9" width="5" style="259" customWidth="1"/>
    <col min="10" max="10" width="6.44140625" style="259" customWidth="1"/>
    <col min="11" max="11" width="5" style="259" customWidth="1"/>
    <col min="12" max="12" width="6.44140625" style="260" customWidth="1"/>
    <col min="13" max="13" width="5" style="259" customWidth="1"/>
    <col min="14" max="14" width="6.44140625" style="260" customWidth="1"/>
    <col min="15" max="15" width="5" style="259" customWidth="1"/>
    <col min="16" max="16" width="6.44140625" style="259" customWidth="1"/>
    <col min="17" max="17" width="5" style="259" customWidth="1"/>
    <col min="18" max="18" width="6.44140625" style="259" customWidth="1"/>
    <col min="19" max="20" width="5" style="259" customWidth="1"/>
    <col min="21" max="21" width="6.44140625" style="259" customWidth="1"/>
    <col min="22" max="22" width="5" style="259" customWidth="1"/>
    <col min="23" max="23" width="6.44140625" style="259" customWidth="1"/>
    <col min="24" max="24" width="5" style="259" customWidth="1"/>
    <col min="25" max="25" width="6.6640625" style="259" customWidth="1"/>
    <col min="26" max="39" width="6.109375" style="259" customWidth="1"/>
    <col min="40" max="41" width="6.21875" style="259" customWidth="1"/>
    <col min="42" max="256" width="9" style="259" customWidth="1"/>
    <col min="257" max="257" width="6.44140625" style="259" customWidth="1"/>
    <col min="258" max="260" width="6.6640625" style="259" customWidth="1"/>
    <col min="261" max="261" width="5.88671875" style="259" customWidth="1"/>
    <col min="262" max="262" width="6.44140625" style="259" customWidth="1"/>
    <col min="263" max="263" width="6.109375" style="259" bestFit="1" customWidth="1"/>
    <col min="264" max="264" width="6.44140625" style="259" customWidth="1"/>
    <col min="265" max="265" width="5" style="259" customWidth="1"/>
    <col min="266" max="266" width="6.44140625" style="259" customWidth="1"/>
    <col min="267" max="267" width="5" style="259" customWidth="1"/>
    <col min="268" max="268" width="6.44140625" style="259" customWidth="1"/>
    <col min="269" max="269" width="5" style="259" customWidth="1"/>
    <col min="270" max="270" width="6.44140625" style="259" customWidth="1"/>
    <col min="271" max="271" width="5" style="259" customWidth="1"/>
    <col min="272" max="272" width="6.44140625" style="259" customWidth="1"/>
    <col min="273" max="273" width="5" style="259" customWidth="1"/>
    <col min="274" max="274" width="6.44140625" style="259" customWidth="1"/>
    <col min="275" max="275" width="5" style="259" customWidth="1"/>
    <col min="276" max="276" width="3.77734375" style="259" customWidth="1"/>
    <col min="277" max="277" width="5.6640625" style="259" customWidth="1"/>
    <col min="278" max="278" width="3.77734375" style="259" customWidth="1"/>
    <col min="279" max="279" width="5" style="259" customWidth="1"/>
    <col min="280" max="280" width="3.77734375" style="259" customWidth="1"/>
    <col min="281" max="281" width="6.6640625" style="259" customWidth="1"/>
    <col min="282" max="295" width="6.109375" style="259" customWidth="1"/>
    <col min="296" max="297" width="6.21875" style="259" customWidth="1"/>
    <col min="298" max="512" width="9" style="259" customWidth="1"/>
    <col min="513" max="513" width="6.44140625" style="259" customWidth="1"/>
    <col min="514" max="516" width="6.6640625" style="259" customWidth="1"/>
    <col min="517" max="517" width="5.88671875" style="259" customWidth="1"/>
    <col min="518" max="518" width="6.44140625" style="259" customWidth="1"/>
    <col min="519" max="519" width="6.109375" style="259" bestFit="1" customWidth="1"/>
    <col min="520" max="520" width="6.44140625" style="259" customWidth="1"/>
    <col min="521" max="521" width="5" style="259" customWidth="1"/>
    <col min="522" max="522" width="6.44140625" style="259" customWidth="1"/>
    <col min="523" max="523" width="5" style="259" customWidth="1"/>
    <col min="524" max="524" width="6.44140625" style="259" customWidth="1"/>
    <col min="525" max="525" width="5" style="259" customWidth="1"/>
    <col min="526" max="526" width="6.44140625" style="259" customWidth="1"/>
    <col min="527" max="527" width="5" style="259" customWidth="1"/>
    <col min="528" max="528" width="6.44140625" style="259" customWidth="1"/>
    <col min="529" max="529" width="5" style="259" customWidth="1"/>
    <col min="530" max="530" width="6.44140625" style="259" customWidth="1"/>
    <col min="531" max="531" width="5" style="259" customWidth="1"/>
    <col min="532" max="532" width="3.77734375" style="259" customWidth="1"/>
    <col min="533" max="533" width="5.6640625" style="259" customWidth="1"/>
    <col min="534" max="534" width="3.77734375" style="259" customWidth="1"/>
    <col min="535" max="535" width="5" style="259" customWidth="1"/>
    <col min="536" max="536" width="3.77734375" style="259" customWidth="1"/>
    <col min="537" max="537" width="6.6640625" style="259" customWidth="1"/>
    <col min="538" max="551" width="6.109375" style="259" customWidth="1"/>
    <col min="552" max="553" width="6.21875" style="259" customWidth="1"/>
    <col min="554" max="768" width="9" style="259" customWidth="1"/>
    <col min="769" max="769" width="6.44140625" style="259" customWidth="1"/>
    <col min="770" max="772" width="6.6640625" style="259" customWidth="1"/>
    <col min="773" max="773" width="5.88671875" style="259" customWidth="1"/>
    <col min="774" max="774" width="6.44140625" style="259" customWidth="1"/>
    <col min="775" max="775" width="6.109375" style="259" bestFit="1" customWidth="1"/>
    <col min="776" max="776" width="6.44140625" style="259" customWidth="1"/>
    <col min="777" max="777" width="5" style="259" customWidth="1"/>
    <col min="778" max="778" width="6.44140625" style="259" customWidth="1"/>
    <col min="779" max="779" width="5" style="259" customWidth="1"/>
    <col min="780" max="780" width="6.44140625" style="259" customWidth="1"/>
    <col min="781" max="781" width="5" style="259" customWidth="1"/>
    <col min="782" max="782" width="6.44140625" style="259" customWidth="1"/>
    <col min="783" max="783" width="5" style="259" customWidth="1"/>
    <col min="784" max="784" width="6.44140625" style="259" customWidth="1"/>
    <col min="785" max="785" width="5" style="259" customWidth="1"/>
    <col min="786" max="786" width="6.44140625" style="259" customWidth="1"/>
    <col min="787" max="787" width="5" style="259" customWidth="1"/>
    <col min="788" max="788" width="3.77734375" style="259" customWidth="1"/>
    <col min="789" max="789" width="5.6640625" style="259" customWidth="1"/>
    <col min="790" max="790" width="3.77734375" style="259" customWidth="1"/>
    <col min="791" max="791" width="5" style="259" customWidth="1"/>
    <col min="792" max="792" width="3.77734375" style="259" customWidth="1"/>
    <col min="793" max="793" width="6.6640625" style="259" customWidth="1"/>
    <col min="794" max="807" width="6.109375" style="259" customWidth="1"/>
    <col min="808" max="809" width="6.21875" style="259" customWidth="1"/>
    <col min="810" max="1024" width="9" style="259" customWidth="1"/>
    <col min="1025" max="1025" width="6.44140625" style="259" customWidth="1"/>
    <col min="1026" max="1028" width="6.6640625" style="259" customWidth="1"/>
    <col min="1029" max="1029" width="5.88671875" style="259" customWidth="1"/>
    <col min="1030" max="1030" width="6.44140625" style="259" customWidth="1"/>
    <col min="1031" max="1031" width="6.109375" style="259" bestFit="1" customWidth="1"/>
    <col min="1032" max="1032" width="6.44140625" style="259" customWidth="1"/>
    <col min="1033" max="1033" width="5" style="259" customWidth="1"/>
    <col min="1034" max="1034" width="6.44140625" style="259" customWidth="1"/>
    <col min="1035" max="1035" width="5" style="259" customWidth="1"/>
    <col min="1036" max="1036" width="6.44140625" style="259" customWidth="1"/>
    <col min="1037" max="1037" width="5" style="259" customWidth="1"/>
    <col min="1038" max="1038" width="6.44140625" style="259" customWidth="1"/>
    <col min="1039" max="1039" width="5" style="259" customWidth="1"/>
    <col min="1040" max="1040" width="6.44140625" style="259" customWidth="1"/>
    <col min="1041" max="1041" width="5" style="259" customWidth="1"/>
    <col min="1042" max="1042" width="6.44140625" style="259" customWidth="1"/>
    <col min="1043" max="1043" width="5" style="259" customWidth="1"/>
    <col min="1044" max="1044" width="3.77734375" style="259" customWidth="1"/>
    <col min="1045" max="1045" width="5.6640625" style="259" customWidth="1"/>
    <col min="1046" max="1046" width="3.77734375" style="259" customWidth="1"/>
    <col min="1047" max="1047" width="5" style="259" customWidth="1"/>
    <col min="1048" max="1048" width="3.77734375" style="259" customWidth="1"/>
    <col min="1049" max="1049" width="6.6640625" style="259" customWidth="1"/>
    <col min="1050" max="1063" width="6.109375" style="259" customWidth="1"/>
    <col min="1064" max="1065" width="6.21875" style="259" customWidth="1"/>
    <col min="1066" max="1280" width="9" style="259" customWidth="1"/>
    <col min="1281" max="1281" width="6.44140625" style="259" customWidth="1"/>
    <col min="1282" max="1284" width="6.6640625" style="259" customWidth="1"/>
    <col min="1285" max="1285" width="5.88671875" style="259" customWidth="1"/>
    <col min="1286" max="1286" width="6.44140625" style="259" customWidth="1"/>
    <col min="1287" max="1287" width="6.109375" style="259" bestFit="1" customWidth="1"/>
    <col min="1288" max="1288" width="6.44140625" style="259" customWidth="1"/>
    <col min="1289" max="1289" width="5" style="259" customWidth="1"/>
    <col min="1290" max="1290" width="6.44140625" style="259" customWidth="1"/>
    <col min="1291" max="1291" width="5" style="259" customWidth="1"/>
    <col min="1292" max="1292" width="6.44140625" style="259" customWidth="1"/>
    <col min="1293" max="1293" width="5" style="259" customWidth="1"/>
    <col min="1294" max="1294" width="6.44140625" style="259" customWidth="1"/>
    <col min="1295" max="1295" width="5" style="259" customWidth="1"/>
    <col min="1296" max="1296" width="6.44140625" style="259" customWidth="1"/>
    <col min="1297" max="1297" width="5" style="259" customWidth="1"/>
    <col min="1298" max="1298" width="6.44140625" style="259" customWidth="1"/>
    <col min="1299" max="1299" width="5" style="259" customWidth="1"/>
    <col min="1300" max="1300" width="3.77734375" style="259" customWidth="1"/>
    <col min="1301" max="1301" width="5.6640625" style="259" customWidth="1"/>
    <col min="1302" max="1302" width="3.77734375" style="259" customWidth="1"/>
    <col min="1303" max="1303" width="5" style="259" customWidth="1"/>
    <col min="1304" max="1304" width="3.77734375" style="259" customWidth="1"/>
    <col min="1305" max="1305" width="6.6640625" style="259" customWidth="1"/>
    <col min="1306" max="1319" width="6.109375" style="259" customWidth="1"/>
    <col min="1320" max="1321" width="6.21875" style="259" customWidth="1"/>
    <col min="1322" max="1536" width="9" style="259" customWidth="1"/>
    <col min="1537" max="1537" width="6.44140625" style="259" customWidth="1"/>
    <col min="1538" max="1540" width="6.6640625" style="259" customWidth="1"/>
    <col min="1541" max="1541" width="5.88671875" style="259" customWidth="1"/>
    <col min="1542" max="1542" width="6.44140625" style="259" customWidth="1"/>
    <col min="1543" max="1543" width="6.109375" style="259" bestFit="1" customWidth="1"/>
    <col min="1544" max="1544" width="6.44140625" style="259" customWidth="1"/>
    <col min="1545" max="1545" width="5" style="259" customWidth="1"/>
    <col min="1546" max="1546" width="6.44140625" style="259" customWidth="1"/>
    <col min="1547" max="1547" width="5" style="259" customWidth="1"/>
    <col min="1548" max="1548" width="6.44140625" style="259" customWidth="1"/>
    <col min="1549" max="1549" width="5" style="259" customWidth="1"/>
    <col min="1550" max="1550" width="6.44140625" style="259" customWidth="1"/>
    <col min="1551" max="1551" width="5" style="259" customWidth="1"/>
    <col min="1552" max="1552" width="6.44140625" style="259" customWidth="1"/>
    <col min="1553" max="1553" width="5" style="259" customWidth="1"/>
    <col min="1554" max="1554" width="6.44140625" style="259" customWidth="1"/>
    <col min="1555" max="1555" width="5" style="259" customWidth="1"/>
    <col min="1556" max="1556" width="3.77734375" style="259" customWidth="1"/>
    <col min="1557" max="1557" width="5.6640625" style="259" customWidth="1"/>
    <col min="1558" max="1558" width="3.77734375" style="259" customWidth="1"/>
    <col min="1559" max="1559" width="5" style="259" customWidth="1"/>
    <col min="1560" max="1560" width="3.77734375" style="259" customWidth="1"/>
    <col min="1561" max="1561" width="6.6640625" style="259" customWidth="1"/>
    <col min="1562" max="1575" width="6.109375" style="259" customWidth="1"/>
    <col min="1576" max="1577" width="6.21875" style="259" customWidth="1"/>
    <col min="1578" max="1792" width="9" style="259" customWidth="1"/>
    <col min="1793" max="1793" width="6.44140625" style="259" customWidth="1"/>
    <col min="1794" max="1796" width="6.6640625" style="259" customWidth="1"/>
    <col min="1797" max="1797" width="5.88671875" style="259" customWidth="1"/>
    <col min="1798" max="1798" width="6.44140625" style="259" customWidth="1"/>
    <col min="1799" max="1799" width="6.109375" style="259" bestFit="1" customWidth="1"/>
    <col min="1800" max="1800" width="6.44140625" style="259" customWidth="1"/>
    <col min="1801" max="1801" width="5" style="259" customWidth="1"/>
    <col min="1802" max="1802" width="6.44140625" style="259" customWidth="1"/>
    <col min="1803" max="1803" width="5" style="259" customWidth="1"/>
    <col min="1804" max="1804" width="6.44140625" style="259" customWidth="1"/>
    <col min="1805" max="1805" width="5" style="259" customWidth="1"/>
    <col min="1806" max="1806" width="6.44140625" style="259" customWidth="1"/>
    <col min="1807" max="1807" width="5" style="259" customWidth="1"/>
    <col min="1808" max="1808" width="6.44140625" style="259" customWidth="1"/>
    <col min="1809" max="1809" width="5" style="259" customWidth="1"/>
    <col min="1810" max="1810" width="6.44140625" style="259" customWidth="1"/>
    <col min="1811" max="1811" width="5" style="259" customWidth="1"/>
    <col min="1812" max="1812" width="3.77734375" style="259" customWidth="1"/>
    <col min="1813" max="1813" width="5.6640625" style="259" customWidth="1"/>
    <col min="1814" max="1814" width="3.77734375" style="259" customWidth="1"/>
    <col min="1815" max="1815" width="5" style="259" customWidth="1"/>
    <col min="1816" max="1816" width="3.77734375" style="259" customWidth="1"/>
    <col min="1817" max="1817" width="6.6640625" style="259" customWidth="1"/>
    <col min="1818" max="1831" width="6.109375" style="259" customWidth="1"/>
    <col min="1832" max="1833" width="6.21875" style="259" customWidth="1"/>
    <col min="1834" max="2048" width="9" style="259" customWidth="1"/>
    <col min="2049" max="2049" width="6.44140625" style="259" customWidth="1"/>
    <col min="2050" max="2052" width="6.6640625" style="259" customWidth="1"/>
    <col min="2053" max="2053" width="5.88671875" style="259" customWidth="1"/>
    <col min="2054" max="2054" width="6.44140625" style="259" customWidth="1"/>
    <col min="2055" max="2055" width="6.109375" style="259" bestFit="1" customWidth="1"/>
    <col min="2056" max="2056" width="6.44140625" style="259" customWidth="1"/>
    <col min="2057" max="2057" width="5" style="259" customWidth="1"/>
    <col min="2058" max="2058" width="6.44140625" style="259" customWidth="1"/>
    <col min="2059" max="2059" width="5" style="259" customWidth="1"/>
    <col min="2060" max="2060" width="6.44140625" style="259" customWidth="1"/>
    <col min="2061" max="2061" width="5" style="259" customWidth="1"/>
    <col min="2062" max="2062" width="6.44140625" style="259" customWidth="1"/>
    <col min="2063" max="2063" width="5" style="259" customWidth="1"/>
    <col min="2064" max="2064" width="6.44140625" style="259" customWidth="1"/>
    <col min="2065" max="2065" width="5" style="259" customWidth="1"/>
    <col min="2066" max="2066" width="6.44140625" style="259" customWidth="1"/>
    <col min="2067" max="2067" width="5" style="259" customWidth="1"/>
    <col min="2068" max="2068" width="3.77734375" style="259" customWidth="1"/>
    <col min="2069" max="2069" width="5.6640625" style="259" customWidth="1"/>
    <col min="2070" max="2070" width="3.77734375" style="259" customWidth="1"/>
    <col min="2071" max="2071" width="5" style="259" customWidth="1"/>
    <col min="2072" max="2072" width="3.77734375" style="259" customWidth="1"/>
    <col min="2073" max="2073" width="6.6640625" style="259" customWidth="1"/>
    <col min="2074" max="2087" width="6.109375" style="259" customWidth="1"/>
    <col min="2088" max="2089" width="6.21875" style="259" customWidth="1"/>
    <col min="2090" max="2304" width="9" style="259" customWidth="1"/>
    <col min="2305" max="2305" width="6.44140625" style="259" customWidth="1"/>
    <col min="2306" max="2308" width="6.6640625" style="259" customWidth="1"/>
    <col min="2309" max="2309" width="5.88671875" style="259" customWidth="1"/>
    <col min="2310" max="2310" width="6.44140625" style="259" customWidth="1"/>
    <col min="2311" max="2311" width="6.109375" style="259" bestFit="1" customWidth="1"/>
    <col min="2312" max="2312" width="6.44140625" style="259" customWidth="1"/>
    <col min="2313" max="2313" width="5" style="259" customWidth="1"/>
    <col min="2314" max="2314" width="6.44140625" style="259" customWidth="1"/>
    <col min="2315" max="2315" width="5" style="259" customWidth="1"/>
    <col min="2316" max="2316" width="6.44140625" style="259" customWidth="1"/>
    <col min="2317" max="2317" width="5" style="259" customWidth="1"/>
    <col min="2318" max="2318" width="6.44140625" style="259" customWidth="1"/>
    <col min="2319" max="2319" width="5" style="259" customWidth="1"/>
    <col min="2320" max="2320" width="6.44140625" style="259" customWidth="1"/>
    <col min="2321" max="2321" width="5" style="259" customWidth="1"/>
    <col min="2322" max="2322" width="6.44140625" style="259" customWidth="1"/>
    <col min="2323" max="2323" width="5" style="259" customWidth="1"/>
    <col min="2324" max="2324" width="3.77734375" style="259" customWidth="1"/>
    <col min="2325" max="2325" width="5.6640625" style="259" customWidth="1"/>
    <col min="2326" max="2326" width="3.77734375" style="259" customWidth="1"/>
    <col min="2327" max="2327" width="5" style="259" customWidth="1"/>
    <col min="2328" max="2328" width="3.77734375" style="259" customWidth="1"/>
    <col min="2329" max="2329" width="6.6640625" style="259" customWidth="1"/>
    <col min="2330" max="2343" width="6.109375" style="259" customWidth="1"/>
    <col min="2344" max="2345" width="6.21875" style="259" customWidth="1"/>
    <col min="2346" max="2560" width="9" style="259" customWidth="1"/>
    <col min="2561" max="2561" width="6.44140625" style="259" customWidth="1"/>
    <col min="2562" max="2564" width="6.6640625" style="259" customWidth="1"/>
    <col min="2565" max="2565" width="5.88671875" style="259" customWidth="1"/>
    <col min="2566" max="2566" width="6.44140625" style="259" customWidth="1"/>
    <col min="2567" max="2567" width="6.109375" style="259" bestFit="1" customWidth="1"/>
    <col min="2568" max="2568" width="6.44140625" style="259" customWidth="1"/>
    <col min="2569" max="2569" width="5" style="259" customWidth="1"/>
    <col min="2570" max="2570" width="6.44140625" style="259" customWidth="1"/>
    <col min="2571" max="2571" width="5" style="259" customWidth="1"/>
    <col min="2572" max="2572" width="6.44140625" style="259" customWidth="1"/>
    <col min="2573" max="2573" width="5" style="259" customWidth="1"/>
    <col min="2574" max="2574" width="6.44140625" style="259" customWidth="1"/>
    <col min="2575" max="2575" width="5" style="259" customWidth="1"/>
    <col min="2576" max="2576" width="6.44140625" style="259" customWidth="1"/>
    <col min="2577" max="2577" width="5" style="259" customWidth="1"/>
    <col min="2578" max="2578" width="6.44140625" style="259" customWidth="1"/>
    <col min="2579" max="2579" width="5" style="259" customWidth="1"/>
    <col min="2580" max="2580" width="3.77734375" style="259" customWidth="1"/>
    <col min="2581" max="2581" width="5.6640625" style="259" customWidth="1"/>
    <col min="2582" max="2582" width="3.77734375" style="259" customWidth="1"/>
    <col min="2583" max="2583" width="5" style="259" customWidth="1"/>
    <col min="2584" max="2584" width="3.77734375" style="259" customWidth="1"/>
    <col min="2585" max="2585" width="6.6640625" style="259" customWidth="1"/>
    <col min="2586" max="2599" width="6.109375" style="259" customWidth="1"/>
    <col min="2600" max="2601" width="6.21875" style="259" customWidth="1"/>
    <col min="2602" max="2816" width="9" style="259" customWidth="1"/>
    <col min="2817" max="2817" width="6.44140625" style="259" customWidth="1"/>
    <col min="2818" max="2820" width="6.6640625" style="259" customWidth="1"/>
    <col min="2821" max="2821" width="5.88671875" style="259" customWidth="1"/>
    <col min="2822" max="2822" width="6.44140625" style="259" customWidth="1"/>
    <col min="2823" max="2823" width="6.109375" style="259" bestFit="1" customWidth="1"/>
    <col min="2824" max="2824" width="6.44140625" style="259" customWidth="1"/>
    <col min="2825" max="2825" width="5" style="259" customWidth="1"/>
    <col min="2826" max="2826" width="6.44140625" style="259" customWidth="1"/>
    <col min="2827" max="2827" width="5" style="259" customWidth="1"/>
    <col min="2828" max="2828" width="6.44140625" style="259" customWidth="1"/>
    <col min="2829" max="2829" width="5" style="259" customWidth="1"/>
    <col min="2830" max="2830" width="6.44140625" style="259" customWidth="1"/>
    <col min="2831" max="2831" width="5" style="259" customWidth="1"/>
    <col min="2832" max="2832" width="6.44140625" style="259" customWidth="1"/>
    <col min="2833" max="2833" width="5" style="259" customWidth="1"/>
    <col min="2834" max="2834" width="6.44140625" style="259" customWidth="1"/>
    <col min="2835" max="2835" width="5" style="259" customWidth="1"/>
    <col min="2836" max="2836" width="3.77734375" style="259" customWidth="1"/>
    <col min="2837" max="2837" width="5.6640625" style="259" customWidth="1"/>
    <col min="2838" max="2838" width="3.77734375" style="259" customWidth="1"/>
    <col min="2839" max="2839" width="5" style="259" customWidth="1"/>
    <col min="2840" max="2840" width="3.77734375" style="259" customWidth="1"/>
    <col min="2841" max="2841" width="6.6640625" style="259" customWidth="1"/>
    <col min="2842" max="2855" width="6.109375" style="259" customWidth="1"/>
    <col min="2856" max="2857" width="6.21875" style="259" customWidth="1"/>
    <col min="2858" max="3072" width="9" style="259" customWidth="1"/>
    <col min="3073" max="3073" width="6.44140625" style="259" customWidth="1"/>
    <col min="3074" max="3076" width="6.6640625" style="259" customWidth="1"/>
    <col min="3077" max="3077" width="5.88671875" style="259" customWidth="1"/>
    <col min="3078" max="3078" width="6.44140625" style="259" customWidth="1"/>
    <col min="3079" max="3079" width="6.109375" style="259" bestFit="1" customWidth="1"/>
    <col min="3080" max="3080" width="6.44140625" style="259" customWidth="1"/>
    <col min="3081" max="3081" width="5" style="259" customWidth="1"/>
    <col min="3082" max="3082" width="6.44140625" style="259" customWidth="1"/>
    <col min="3083" max="3083" width="5" style="259" customWidth="1"/>
    <col min="3084" max="3084" width="6.44140625" style="259" customWidth="1"/>
    <col min="3085" max="3085" width="5" style="259" customWidth="1"/>
    <col min="3086" max="3086" width="6.44140625" style="259" customWidth="1"/>
    <col min="3087" max="3087" width="5" style="259" customWidth="1"/>
    <col min="3088" max="3088" width="6.44140625" style="259" customWidth="1"/>
    <col min="3089" max="3089" width="5" style="259" customWidth="1"/>
    <col min="3090" max="3090" width="6.44140625" style="259" customWidth="1"/>
    <col min="3091" max="3091" width="5" style="259" customWidth="1"/>
    <col min="3092" max="3092" width="3.77734375" style="259" customWidth="1"/>
    <col min="3093" max="3093" width="5.6640625" style="259" customWidth="1"/>
    <col min="3094" max="3094" width="3.77734375" style="259" customWidth="1"/>
    <col min="3095" max="3095" width="5" style="259" customWidth="1"/>
    <col min="3096" max="3096" width="3.77734375" style="259" customWidth="1"/>
    <col min="3097" max="3097" width="6.6640625" style="259" customWidth="1"/>
    <col min="3098" max="3111" width="6.109375" style="259" customWidth="1"/>
    <col min="3112" max="3113" width="6.21875" style="259" customWidth="1"/>
    <col min="3114" max="3328" width="9" style="259" customWidth="1"/>
    <col min="3329" max="3329" width="6.44140625" style="259" customWidth="1"/>
    <col min="3330" max="3332" width="6.6640625" style="259" customWidth="1"/>
    <col min="3333" max="3333" width="5.88671875" style="259" customWidth="1"/>
    <col min="3334" max="3334" width="6.44140625" style="259" customWidth="1"/>
    <col min="3335" max="3335" width="6.109375" style="259" bestFit="1" customWidth="1"/>
    <col min="3336" max="3336" width="6.44140625" style="259" customWidth="1"/>
    <col min="3337" max="3337" width="5" style="259" customWidth="1"/>
    <col min="3338" max="3338" width="6.44140625" style="259" customWidth="1"/>
    <col min="3339" max="3339" width="5" style="259" customWidth="1"/>
    <col min="3340" max="3340" width="6.44140625" style="259" customWidth="1"/>
    <col min="3341" max="3341" width="5" style="259" customWidth="1"/>
    <col min="3342" max="3342" width="6.44140625" style="259" customWidth="1"/>
    <col min="3343" max="3343" width="5" style="259" customWidth="1"/>
    <col min="3344" max="3344" width="6.44140625" style="259" customWidth="1"/>
    <col min="3345" max="3345" width="5" style="259" customWidth="1"/>
    <col min="3346" max="3346" width="6.44140625" style="259" customWidth="1"/>
    <col min="3347" max="3347" width="5" style="259" customWidth="1"/>
    <col min="3348" max="3348" width="3.77734375" style="259" customWidth="1"/>
    <col min="3349" max="3349" width="5.6640625" style="259" customWidth="1"/>
    <col min="3350" max="3350" width="3.77734375" style="259" customWidth="1"/>
    <col min="3351" max="3351" width="5" style="259" customWidth="1"/>
    <col min="3352" max="3352" width="3.77734375" style="259" customWidth="1"/>
    <col min="3353" max="3353" width="6.6640625" style="259" customWidth="1"/>
    <col min="3354" max="3367" width="6.109375" style="259" customWidth="1"/>
    <col min="3368" max="3369" width="6.21875" style="259" customWidth="1"/>
    <col min="3370" max="3584" width="9" style="259" customWidth="1"/>
    <col min="3585" max="3585" width="6.44140625" style="259" customWidth="1"/>
    <col min="3586" max="3588" width="6.6640625" style="259" customWidth="1"/>
    <col min="3589" max="3589" width="5.88671875" style="259" customWidth="1"/>
    <col min="3590" max="3590" width="6.44140625" style="259" customWidth="1"/>
    <col min="3591" max="3591" width="6.109375" style="259" bestFit="1" customWidth="1"/>
    <col min="3592" max="3592" width="6.44140625" style="259" customWidth="1"/>
    <col min="3593" max="3593" width="5" style="259" customWidth="1"/>
    <col min="3594" max="3594" width="6.44140625" style="259" customWidth="1"/>
    <col min="3595" max="3595" width="5" style="259" customWidth="1"/>
    <col min="3596" max="3596" width="6.44140625" style="259" customWidth="1"/>
    <col min="3597" max="3597" width="5" style="259" customWidth="1"/>
    <col min="3598" max="3598" width="6.44140625" style="259" customWidth="1"/>
    <col min="3599" max="3599" width="5" style="259" customWidth="1"/>
    <col min="3600" max="3600" width="6.44140625" style="259" customWidth="1"/>
    <col min="3601" max="3601" width="5" style="259" customWidth="1"/>
    <col min="3602" max="3602" width="6.44140625" style="259" customWidth="1"/>
    <col min="3603" max="3603" width="5" style="259" customWidth="1"/>
    <col min="3604" max="3604" width="3.77734375" style="259" customWidth="1"/>
    <col min="3605" max="3605" width="5.6640625" style="259" customWidth="1"/>
    <col min="3606" max="3606" width="3.77734375" style="259" customWidth="1"/>
    <col min="3607" max="3607" width="5" style="259" customWidth="1"/>
    <col min="3608" max="3608" width="3.77734375" style="259" customWidth="1"/>
    <col min="3609" max="3609" width="6.6640625" style="259" customWidth="1"/>
    <col min="3610" max="3623" width="6.109375" style="259" customWidth="1"/>
    <col min="3624" max="3625" width="6.21875" style="259" customWidth="1"/>
    <col min="3626" max="3840" width="9" style="259" customWidth="1"/>
    <col min="3841" max="3841" width="6.44140625" style="259" customWidth="1"/>
    <col min="3842" max="3844" width="6.6640625" style="259" customWidth="1"/>
    <col min="3845" max="3845" width="5.88671875" style="259" customWidth="1"/>
    <col min="3846" max="3846" width="6.44140625" style="259" customWidth="1"/>
    <col min="3847" max="3847" width="6.109375" style="259" bestFit="1" customWidth="1"/>
    <col min="3848" max="3848" width="6.44140625" style="259" customWidth="1"/>
    <col min="3849" max="3849" width="5" style="259" customWidth="1"/>
    <col min="3850" max="3850" width="6.44140625" style="259" customWidth="1"/>
    <col min="3851" max="3851" width="5" style="259" customWidth="1"/>
    <col min="3852" max="3852" width="6.44140625" style="259" customWidth="1"/>
    <col min="3853" max="3853" width="5" style="259" customWidth="1"/>
    <col min="3854" max="3854" width="6.44140625" style="259" customWidth="1"/>
    <col min="3855" max="3855" width="5" style="259" customWidth="1"/>
    <col min="3856" max="3856" width="6.44140625" style="259" customWidth="1"/>
    <col min="3857" max="3857" width="5" style="259" customWidth="1"/>
    <col min="3858" max="3858" width="6.44140625" style="259" customWidth="1"/>
    <col min="3859" max="3859" width="5" style="259" customWidth="1"/>
    <col min="3860" max="3860" width="3.77734375" style="259" customWidth="1"/>
    <col min="3861" max="3861" width="5.6640625" style="259" customWidth="1"/>
    <col min="3862" max="3862" width="3.77734375" style="259" customWidth="1"/>
    <col min="3863" max="3863" width="5" style="259" customWidth="1"/>
    <col min="3864" max="3864" width="3.77734375" style="259" customWidth="1"/>
    <col min="3865" max="3865" width="6.6640625" style="259" customWidth="1"/>
    <col min="3866" max="3879" width="6.109375" style="259" customWidth="1"/>
    <col min="3880" max="3881" width="6.21875" style="259" customWidth="1"/>
    <col min="3882" max="4096" width="9" style="259" customWidth="1"/>
    <col min="4097" max="4097" width="6.44140625" style="259" customWidth="1"/>
    <col min="4098" max="4100" width="6.6640625" style="259" customWidth="1"/>
    <col min="4101" max="4101" width="5.88671875" style="259" customWidth="1"/>
    <col min="4102" max="4102" width="6.44140625" style="259" customWidth="1"/>
    <col min="4103" max="4103" width="6.109375" style="259" bestFit="1" customWidth="1"/>
    <col min="4104" max="4104" width="6.44140625" style="259" customWidth="1"/>
    <col min="4105" max="4105" width="5" style="259" customWidth="1"/>
    <col min="4106" max="4106" width="6.44140625" style="259" customWidth="1"/>
    <col min="4107" max="4107" width="5" style="259" customWidth="1"/>
    <col min="4108" max="4108" width="6.44140625" style="259" customWidth="1"/>
    <col min="4109" max="4109" width="5" style="259" customWidth="1"/>
    <col min="4110" max="4110" width="6.44140625" style="259" customWidth="1"/>
    <col min="4111" max="4111" width="5" style="259" customWidth="1"/>
    <col min="4112" max="4112" width="6.44140625" style="259" customWidth="1"/>
    <col min="4113" max="4113" width="5" style="259" customWidth="1"/>
    <col min="4114" max="4114" width="6.44140625" style="259" customWidth="1"/>
    <col min="4115" max="4115" width="5" style="259" customWidth="1"/>
    <col min="4116" max="4116" width="3.77734375" style="259" customWidth="1"/>
    <col min="4117" max="4117" width="5.6640625" style="259" customWidth="1"/>
    <col min="4118" max="4118" width="3.77734375" style="259" customWidth="1"/>
    <col min="4119" max="4119" width="5" style="259" customWidth="1"/>
    <col min="4120" max="4120" width="3.77734375" style="259" customWidth="1"/>
    <col min="4121" max="4121" width="6.6640625" style="259" customWidth="1"/>
    <col min="4122" max="4135" width="6.109375" style="259" customWidth="1"/>
    <col min="4136" max="4137" width="6.21875" style="259" customWidth="1"/>
    <col min="4138" max="4352" width="9" style="259" customWidth="1"/>
    <col min="4353" max="4353" width="6.44140625" style="259" customWidth="1"/>
    <col min="4354" max="4356" width="6.6640625" style="259" customWidth="1"/>
    <col min="4357" max="4357" width="5.88671875" style="259" customWidth="1"/>
    <col min="4358" max="4358" width="6.44140625" style="259" customWidth="1"/>
    <col min="4359" max="4359" width="6.109375" style="259" bestFit="1" customWidth="1"/>
    <col min="4360" max="4360" width="6.44140625" style="259" customWidth="1"/>
    <col min="4361" max="4361" width="5" style="259" customWidth="1"/>
    <col min="4362" max="4362" width="6.44140625" style="259" customWidth="1"/>
    <col min="4363" max="4363" width="5" style="259" customWidth="1"/>
    <col min="4364" max="4364" width="6.44140625" style="259" customWidth="1"/>
    <col min="4365" max="4365" width="5" style="259" customWidth="1"/>
    <col min="4366" max="4366" width="6.44140625" style="259" customWidth="1"/>
    <col min="4367" max="4367" width="5" style="259" customWidth="1"/>
    <col min="4368" max="4368" width="6.44140625" style="259" customWidth="1"/>
    <col min="4369" max="4369" width="5" style="259" customWidth="1"/>
    <col min="4370" max="4370" width="6.44140625" style="259" customWidth="1"/>
    <col min="4371" max="4371" width="5" style="259" customWidth="1"/>
    <col min="4372" max="4372" width="3.77734375" style="259" customWidth="1"/>
    <col min="4373" max="4373" width="5.6640625" style="259" customWidth="1"/>
    <col min="4374" max="4374" width="3.77734375" style="259" customWidth="1"/>
    <col min="4375" max="4375" width="5" style="259" customWidth="1"/>
    <col min="4376" max="4376" width="3.77734375" style="259" customWidth="1"/>
    <col min="4377" max="4377" width="6.6640625" style="259" customWidth="1"/>
    <col min="4378" max="4391" width="6.109375" style="259" customWidth="1"/>
    <col min="4392" max="4393" width="6.21875" style="259" customWidth="1"/>
    <col min="4394" max="4608" width="9" style="259" customWidth="1"/>
    <col min="4609" max="4609" width="6.44140625" style="259" customWidth="1"/>
    <col min="4610" max="4612" width="6.6640625" style="259" customWidth="1"/>
    <col min="4613" max="4613" width="5.88671875" style="259" customWidth="1"/>
    <col min="4614" max="4614" width="6.44140625" style="259" customWidth="1"/>
    <col min="4615" max="4615" width="6.109375" style="259" bestFit="1" customWidth="1"/>
    <col min="4616" max="4616" width="6.44140625" style="259" customWidth="1"/>
    <col min="4617" max="4617" width="5" style="259" customWidth="1"/>
    <col min="4618" max="4618" width="6.44140625" style="259" customWidth="1"/>
    <col min="4619" max="4619" width="5" style="259" customWidth="1"/>
    <col min="4620" max="4620" width="6.44140625" style="259" customWidth="1"/>
    <col min="4621" max="4621" width="5" style="259" customWidth="1"/>
    <col min="4622" max="4622" width="6.44140625" style="259" customWidth="1"/>
    <col min="4623" max="4623" width="5" style="259" customWidth="1"/>
    <col min="4624" max="4624" width="6.44140625" style="259" customWidth="1"/>
    <col min="4625" max="4625" width="5" style="259" customWidth="1"/>
    <col min="4626" max="4626" width="6.44140625" style="259" customWidth="1"/>
    <col min="4627" max="4627" width="5" style="259" customWidth="1"/>
    <col min="4628" max="4628" width="3.77734375" style="259" customWidth="1"/>
    <col min="4629" max="4629" width="5.6640625" style="259" customWidth="1"/>
    <col min="4630" max="4630" width="3.77734375" style="259" customWidth="1"/>
    <col min="4631" max="4631" width="5" style="259" customWidth="1"/>
    <col min="4632" max="4632" width="3.77734375" style="259" customWidth="1"/>
    <col min="4633" max="4633" width="6.6640625" style="259" customWidth="1"/>
    <col min="4634" max="4647" width="6.109375" style="259" customWidth="1"/>
    <col min="4648" max="4649" width="6.21875" style="259" customWidth="1"/>
    <col min="4650" max="4864" width="9" style="259" customWidth="1"/>
    <col min="4865" max="4865" width="6.44140625" style="259" customWidth="1"/>
    <col min="4866" max="4868" width="6.6640625" style="259" customWidth="1"/>
    <col min="4869" max="4869" width="5.88671875" style="259" customWidth="1"/>
    <col min="4870" max="4870" width="6.44140625" style="259" customWidth="1"/>
    <col min="4871" max="4871" width="6.109375" style="259" bestFit="1" customWidth="1"/>
    <col min="4872" max="4872" width="6.44140625" style="259" customWidth="1"/>
    <col min="4873" max="4873" width="5" style="259" customWidth="1"/>
    <col min="4874" max="4874" width="6.44140625" style="259" customWidth="1"/>
    <col min="4875" max="4875" width="5" style="259" customWidth="1"/>
    <col min="4876" max="4876" width="6.44140625" style="259" customWidth="1"/>
    <col min="4877" max="4877" width="5" style="259" customWidth="1"/>
    <col min="4878" max="4878" width="6.44140625" style="259" customWidth="1"/>
    <col min="4879" max="4879" width="5" style="259" customWidth="1"/>
    <col min="4880" max="4880" width="6.44140625" style="259" customWidth="1"/>
    <col min="4881" max="4881" width="5" style="259" customWidth="1"/>
    <col min="4882" max="4882" width="6.44140625" style="259" customWidth="1"/>
    <col min="4883" max="4883" width="5" style="259" customWidth="1"/>
    <col min="4884" max="4884" width="3.77734375" style="259" customWidth="1"/>
    <col min="4885" max="4885" width="5.6640625" style="259" customWidth="1"/>
    <col min="4886" max="4886" width="3.77734375" style="259" customWidth="1"/>
    <col min="4887" max="4887" width="5" style="259" customWidth="1"/>
    <col min="4888" max="4888" width="3.77734375" style="259" customWidth="1"/>
    <col min="4889" max="4889" width="6.6640625" style="259" customWidth="1"/>
    <col min="4890" max="4903" width="6.109375" style="259" customWidth="1"/>
    <col min="4904" max="4905" width="6.21875" style="259" customWidth="1"/>
    <col min="4906" max="5120" width="9" style="259" customWidth="1"/>
    <col min="5121" max="5121" width="6.44140625" style="259" customWidth="1"/>
    <col min="5122" max="5124" width="6.6640625" style="259" customWidth="1"/>
    <col min="5125" max="5125" width="5.88671875" style="259" customWidth="1"/>
    <col min="5126" max="5126" width="6.44140625" style="259" customWidth="1"/>
    <col min="5127" max="5127" width="6.109375" style="259" bestFit="1" customWidth="1"/>
    <col min="5128" max="5128" width="6.44140625" style="259" customWidth="1"/>
    <col min="5129" max="5129" width="5" style="259" customWidth="1"/>
    <col min="5130" max="5130" width="6.44140625" style="259" customWidth="1"/>
    <col min="5131" max="5131" width="5" style="259" customWidth="1"/>
    <col min="5132" max="5132" width="6.44140625" style="259" customWidth="1"/>
    <col min="5133" max="5133" width="5" style="259" customWidth="1"/>
    <col min="5134" max="5134" width="6.44140625" style="259" customWidth="1"/>
    <col min="5135" max="5135" width="5" style="259" customWidth="1"/>
    <col min="5136" max="5136" width="6.44140625" style="259" customWidth="1"/>
    <col min="5137" max="5137" width="5" style="259" customWidth="1"/>
    <col min="5138" max="5138" width="6.44140625" style="259" customWidth="1"/>
    <col min="5139" max="5139" width="5" style="259" customWidth="1"/>
    <col min="5140" max="5140" width="3.77734375" style="259" customWidth="1"/>
    <col min="5141" max="5141" width="5.6640625" style="259" customWidth="1"/>
    <col min="5142" max="5142" width="3.77734375" style="259" customWidth="1"/>
    <col min="5143" max="5143" width="5" style="259" customWidth="1"/>
    <col min="5144" max="5144" width="3.77734375" style="259" customWidth="1"/>
    <col min="5145" max="5145" width="6.6640625" style="259" customWidth="1"/>
    <col min="5146" max="5159" width="6.109375" style="259" customWidth="1"/>
    <col min="5160" max="5161" width="6.21875" style="259" customWidth="1"/>
    <col min="5162" max="5376" width="9" style="259" customWidth="1"/>
    <col min="5377" max="5377" width="6.44140625" style="259" customWidth="1"/>
    <col min="5378" max="5380" width="6.6640625" style="259" customWidth="1"/>
    <col min="5381" max="5381" width="5.88671875" style="259" customWidth="1"/>
    <col min="5382" max="5382" width="6.44140625" style="259" customWidth="1"/>
    <col min="5383" max="5383" width="6.109375" style="259" bestFit="1" customWidth="1"/>
    <col min="5384" max="5384" width="6.44140625" style="259" customWidth="1"/>
    <col min="5385" max="5385" width="5" style="259" customWidth="1"/>
    <col min="5386" max="5386" width="6.44140625" style="259" customWidth="1"/>
    <col min="5387" max="5387" width="5" style="259" customWidth="1"/>
    <col min="5388" max="5388" width="6.44140625" style="259" customWidth="1"/>
    <col min="5389" max="5389" width="5" style="259" customWidth="1"/>
    <col min="5390" max="5390" width="6.44140625" style="259" customWidth="1"/>
    <col min="5391" max="5391" width="5" style="259" customWidth="1"/>
    <col min="5392" max="5392" width="6.44140625" style="259" customWidth="1"/>
    <col min="5393" max="5393" width="5" style="259" customWidth="1"/>
    <col min="5394" max="5394" width="6.44140625" style="259" customWidth="1"/>
    <col min="5395" max="5395" width="5" style="259" customWidth="1"/>
    <col min="5396" max="5396" width="3.77734375" style="259" customWidth="1"/>
    <col min="5397" max="5397" width="5.6640625" style="259" customWidth="1"/>
    <col min="5398" max="5398" width="3.77734375" style="259" customWidth="1"/>
    <col min="5399" max="5399" width="5" style="259" customWidth="1"/>
    <col min="5400" max="5400" width="3.77734375" style="259" customWidth="1"/>
    <col min="5401" max="5401" width="6.6640625" style="259" customWidth="1"/>
    <col min="5402" max="5415" width="6.109375" style="259" customWidth="1"/>
    <col min="5416" max="5417" width="6.21875" style="259" customWidth="1"/>
    <col min="5418" max="5632" width="9" style="259" customWidth="1"/>
    <col min="5633" max="5633" width="6.44140625" style="259" customWidth="1"/>
    <col min="5634" max="5636" width="6.6640625" style="259" customWidth="1"/>
    <col min="5637" max="5637" width="5.88671875" style="259" customWidth="1"/>
    <col min="5638" max="5638" width="6.44140625" style="259" customWidth="1"/>
    <col min="5639" max="5639" width="6.109375" style="259" bestFit="1" customWidth="1"/>
    <col min="5640" max="5640" width="6.44140625" style="259" customWidth="1"/>
    <col min="5641" max="5641" width="5" style="259" customWidth="1"/>
    <col min="5642" max="5642" width="6.44140625" style="259" customWidth="1"/>
    <col min="5643" max="5643" width="5" style="259" customWidth="1"/>
    <col min="5644" max="5644" width="6.44140625" style="259" customWidth="1"/>
    <col min="5645" max="5645" width="5" style="259" customWidth="1"/>
    <col min="5646" max="5646" width="6.44140625" style="259" customWidth="1"/>
    <col min="5647" max="5647" width="5" style="259" customWidth="1"/>
    <col min="5648" max="5648" width="6.44140625" style="259" customWidth="1"/>
    <col min="5649" max="5649" width="5" style="259" customWidth="1"/>
    <col min="5650" max="5650" width="6.44140625" style="259" customWidth="1"/>
    <col min="5651" max="5651" width="5" style="259" customWidth="1"/>
    <col min="5652" max="5652" width="3.77734375" style="259" customWidth="1"/>
    <col min="5653" max="5653" width="5.6640625" style="259" customWidth="1"/>
    <col min="5654" max="5654" width="3.77734375" style="259" customWidth="1"/>
    <col min="5655" max="5655" width="5" style="259" customWidth="1"/>
    <col min="5656" max="5656" width="3.77734375" style="259" customWidth="1"/>
    <col min="5657" max="5657" width="6.6640625" style="259" customWidth="1"/>
    <col min="5658" max="5671" width="6.109375" style="259" customWidth="1"/>
    <col min="5672" max="5673" width="6.21875" style="259" customWidth="1"/>
    <col min="5674" max="5888" width="9" style="259" customWidth="1"/>
    <col min="5889" max="5889" width="6.44140625" style="259" customWidth="1"/>
    <col min="5890" max="5892" width="6.6640625" style="259" customWidth="1"/>
    <col min="5893" max="5893" width="5.88671875" style="259" customWidth="1"/>
    <col min="5894" max="5894" width="6.44140625" style="259" customWidth="1"/>
    <col min="5895" max="5895" width="6.109375" style="259" bestFit="1" customWidth="1"/>
    <col min="5896" max="5896" width="6.44140625" style="259" customWidth="1"/>
    <col min="5897" max="5897" width="5" style="259" customWidth="1"/>
    <col min="5898" max="5898" width="6.44140625" style="259" customWidth="1"/>
    <col min="5899" max="5899" width="5" style="259" customWidth="1"/>
    <col min="5900" max="5900" width="6.44140625" style="259" customWidth="1"/>
    <col min="5901" max="5901" width="5" style="259" customWidth="1"/>
    <col min="5902" max="5902" width="6.44140625" style="259" customWidth="1"/>
    <col min="5903" max="5903" width="5" style="259" customWidth="1"/>
    <col min="5904" max="5904" width="6.44140625" style="259" customWidth="1"/>
    <col min="5905" max="5905" width="5" style="259" customWidth="1"/>
    <col min="5906" max="5906" width="6.44140625" style="259" customWidth="1"/>
    <col min="5907" max="5907" width="5" style="259" customWidth="1"/>
    <col min="5908" max="5908" width="3.77734375" style="259" customWidth="1"/>
    <col min="5909" max="5909" width="5.6640625" style="259" customWidth="1"/>
    <col min="5910" max="5910" width="3.77734375" style="259" customWidth="1"/>
    <col min="5911" max="5911" width="5" style="259" customWidth="1"/>
    <col min="5912" max="5912" width="3.77734375" style="259" customWidth="1"/>
    <col min="5913" max="5913" width="6.6640625" style="259" customWidth="1"/>
    <col min="5914" max="5927" width="6.109375" style="259" customWidth="1"/>
    <col min="5928" max="5929" width="6.21875" style="259" customWidth="1"/>
    <col min="5930" max="6144" width="9" style="259" customWidth="1"/>
    <col min="6145" max="6145" width="6.44140625" style="259" customWidth="1"/>
    <col min="6146" max="6148" width="6.6640625" style="259" customWidth="1"/>
    <col min="6149" max="6149" width="5.88671875" style="259" customWidth="1"/>
    <col min="6150" max="6150" width="6.44140625" style="259" customWidth="1"/>
    <col min="6151" max="6151" width="6.109375" style="259" bestFit="1" customWidth="1"/>
    <col min="6152" max="6152" width="6.44140625" style="259" customWidth="1"/>
    <col min="6153" max="6153" width="5" style="259" customWidth="1"/>
    <col min="6154" max="6154" width="6.44140625" style="259" customWidth="1"/>
    <col min="6155" max="6155" width="5" style="259" customWidth="1"/>
    <col min="6156" max="6156" width="6.44140625" style="259" customWidth="1"/>
    <col min="6157" max="6157" width="5" style="259" customWidth="1"/>
    <col min="6158" max="6158" width="6.44140625" style="259" customWidth="1"/>
    <col min="6159" max="6159" width="5" style="259" customWidth="1"/>
    <col min="6160" max="6160" width="6.44140625" style="259" customWidth="1"/>
    <col min="6161" max="6161" width="5" style="259" customWidth="1"/>
    <col min="6162" max="6162" width="6.44140625" style="259" customWidth="1"/>
    <col min="6163" max="6163" width="5" style="259" customWidth="1"/>
    <col min="6164" max="6164" width="3.77734375" style="259" customWidth="1"/>
    <col min="6165" max="6165" width="5.6640625" style="259" customWidth="1"/>
    <col min="6166" max="6166" width="3.77734375" style="259" customWidth="1"/>
    <col min="6167" max="6167" width="5" style="259" customWidth="1"/>
    <col min="6168" max="6168" width="3.77734375" style="259" customWidth="1"/>
    <col min="6169" max="6169" width="6.6640625" style="259" customWidth="1"/>
    <col min="6170" max="6183" width="6.109375" style="259" customWidth="1"/>
    <col min="6184" max="6185" width="6.21875" style="259" customWidth="1"/>
    <col min="6186" max="6400" width="9" style="259" customWidth="1"/>
    <col min="6401" max="6401" width="6.44140625" style="259" customWidth="1"/>
    <col min="6402" max="6404" width="6.6640625" style="259" customWidth="1"/>
    <col min="6405" max="6405" width="5.88671875" style="259" customWidth="1"/>
    <col min="6406" max="6406" width="6.44140625" style="259" customWidth="1"/>
    <col min="6407" max="6407" width="6.109375" style="259" bestFit="1" customWidth="1"/>
    <col min="6408" max="6408" width="6.44140625" style="259" customWidth="1"/>
    <col min="6409" max="6409" width="5" style="259" customWidth="1"/>
    <col min="6410" max="6410" width="6.44140625" style="259" customWidth="1"/>
    <col min="6411" max="6411" width="5" style="259" customWidth="1"/>
    <col min="6412" max="6412" width="6.44140625" style="259" customWidth="1"/>
    <col min="6413" max="6413" width="5" style="259" customWidth="1"/>
    <col min="6414" max="6414" width="6.44140625" style="259" customWidth="1"/>
    <col min="6415" max="6415" width="5" style="259" customWidth="1"/>
    <col min="6416" max="6416" width="6.44140625" style="259" customWidth="1"/>
    <col min="6417" max="6417" width="5" style="259" customWidth="1"/>
    <col min="6418" max="6418" width="6.44140625" style="259" customWidth="1"/>
    <col min="6419" max="6419" width="5" style="259" customWidth="1"/>
    <col min="6420" max="6420" width="3.77734375" style="259" customWidth="1"/>
    <col min="6421" max="6421" width="5.6640625" style="259" customWidth="1"/>
    <col min="6422" max="6422" width="3.77734375" style="259" customWidth="1"/>
    <col min="6423" max="6423" width="5" style="259" customWidth="1"/>
    <col min="6424" max="6424" width="3.77734375" style="259" customWidth="1"/>
    <col min="6425" max="6425" width="6.6640625" style="259" customWidth="1"/>
    <col min="6426" max="6439" width="6.109375" style="259" customWidth="1"/>
    <col min="6440" max="6441" width="6.21875" style="259" customWidth="1"/>
    <col min="6442" max="6656" width="9" style="259" customWidth="1"/>
    <col min="6657" max="6657" width="6.44140625" style="259" customWidth="1"/>
    <col min="6658" max="6660" width="6.6640625" style="259" customWidth="1"/>
    <col min="6661" max="6661" width="5.88671875" style="259" customWidth="1"/>
    <col min="6662" max="6662" width="6.44140625" style="259" customWidth="1"/>
    <col min="6663" max="6663" width="6.109375" style="259" bestFit="1" customWidth="1"/>
    <col min="6664" max="6664" width="6.44140625" style="259" customWidth="1"/>
    <col min="6665" max="6665" width="5" style="259" customWidth="1"/>
    <col min="6666" max="6666" width="6.44140625" style="259" customWidth="1"/>
    <col min="6667" max="6667" width="5" style="259" customWidth="1"/>
    <col min="6668" max="6668" width="6.44140625" style="259" customWidth="1"/>
    <col min="6669" max="6669" width="5" style="259" customWidth="1"/>
    <col min="6670" max="6670" width="6.44140625" style="259" customWidth="1"/>
    <col min="6671" max="6671" width="5" style="259" customWidth="1"/>
    <col min="6672" max="6672" width="6.44140625" style="259" customWidth="1"/>
    <col min="6673" max="6673" width="5" style="259" customWidth="1"/>
    <col min="6674" max="6674" width="6.44140625" style="259" customWidth="1"/>
    <col min="6675" max="6675" width="5" style="259" customWidth="1"/>
    <col min="6676" max="6676" width="3.77734375" style="259" customWidth="1"/>
    <col min="6677" max="6677" width="5.6640625" style="259" customWidth="1"/>
    <col min="6678" max="6678" width="3.77734375" style="259" customWidth="1"/>
    <col min="6679" max="6679" width="5" style="259" customWidth="1"/>
    <col min="6680" max="6680" width="3.77734375" style="259" customWidth="1"/>
    <col min="6681" max="6681" width="6.6640625" style="259" customWidth="1"/>
    <col min="6682" max="6695" width="6.109375" style="259" customWidth="1"/>
    <col min="6696" max="6697" width="6.21875" style="259" customWidth="1"/>
    <col min="6698" max="6912" width="9" style="259" customWidth="1"/>
    <col min="6913" max="6913" width="6.44140625" style="259" customWidth="1"/>
    <col min="6914" max="6916" width="6.6640625" style="259" customWidth="1"/>
    <col min="6917" max="6917" width="5.88671875" style="259" customWidth="1"/>
    <col min="6918" max="6918" width="6.44140625" style="259" customWidth="1"/>
    <col min="6919" max="6919" width="6.109375" style="259" bestFit="1" customWidth="1"/>
    <col min="6920" max="6920" width="6.44140625" style="259" customWidth="1"/>
    <col min="6921" max="6921" width="5" style="259" customWidth="1"/>
    <col min="6922" max="6922" width="6.44140625" style="259" customWidth="1"/>
    <col min="6923" max="6923" width="5" style="259" customWidth="1"/>
    <col min="6924" max="6924" width="6.44140625" style="259" customWidth="1"/>
    <col min="6925" max="6925" width="5" style="259" customWidth="1"/>
    <col min="6926" max="6926" width="6.44140625" style="259" customWidth="1"/>
    <col min="6927" max="6927" width="5" style="259" customWidth="1"/>
    <col min="6928" max="6928" width="6.44140625" style="259" customWidth="1"/>
    <col min="6929" max="6929" width="5" style="259" customWidth="1"/>
    <col min="6930" max="6930" width="6.44140625" style="259" customWidth="1"/>
    <col min="6931" max="6931" width="5" style="259" customWidth="1"/>
    <col min="6932" max="6932" width="3.77734375" style="259" customWidth="1"/>
    <col min="6933" max="6933" width="5.6640625" style="259" customWidth="1"/>
    <col min="6934" max="6934" width="3.77734375" style="259" customWidth="1"/>
    <col min="6935" max="6935" width="5" style="259" customWidth="1"/>
    <col min="6936" max="6936" width="3.77734375" style="259" customWidth="1"/>
    <col min="6937" max="6937" width="6.6640625" style="259" customWidth="1"/>
    <col min="6938" max="6951" width="6.109375" style="259" customWidth="1"/>
    <col min="6952" max="6953" width="6.21875" style="259" customWidth="1"/>
    <col min="6954" max="7168" width="9" style="259" customWidth="1"/>
    <col min="7169" max="7169" width="6.44140625" style="259" customWidth="1"/>
    <col min="7170" max="7172" width="6.6640625" style="259" customWidth="1"/>
    <col min="7173" max="7173" width="5.88671875" style="259" customWidth="1"/>
    <col min="7174" max="7174" width="6.44140625" style="259" customWidth="1"/>
    <col min="7175" max="7175" width="6.109375" style="259" bestFit="1" customWidth="1"/>
    <col min="7176" max="7176" width="6.44140625" style="259" customWidth="1"/>
    <col min="7177" max="7177" width="5" style="259" customWidth="1"/>
    <col min="7178" max="7178" width="6.44140625" style="259" customWidth="1"/>
    <col min="7179" max="7179" width="5" style="259" customWidth="1"/>
    <col min="7180" max="7180" width="6.44140625" style="259" customWidth="1"/>
    <col min="7181" max="7181" width="5" style="259" customWidth="1"/>
    <col min="7182" max="7182" width="6.44140625" style="259" customWidth="1"/>
    <col min="7183" max="7183" width="5" style="259" customWidth="1"/>
    <col min="7184" max="7184" width="6.44140625" style="259" customWidth="1"/>
    <col min="7185" max="7185" width="5" style="259" customWidth="1"/>
    <col min="7186" max="7186" width="6.44140625" style="259" customWidth="1"/>
    <col min="7187" max="7187" width="5" style="259" customWidth="1"/>
    <col min="7188" max="7188" width="3.77734375" style="259" customWidth="1"/>
    <col min="7189" max="7189" width="5.6640625" style="259" customWidth="1"/>
    <col min="7190" max="7190" width="3.77734375" style="259" customWidth="1"/>
    <col min="7191" max="7191" width="5" style="259" customWidth="1"/>
    <col min="7192" max="7192" width="3.77734375" style="259" customWidth="1"/>
    <col min="7193" max="7193" width="6.6640625" style="259" customWidth="1"/>
    <col min="7194" max="7207" width="6.109375" style="259" customWidth="1"/>
    <col min="7208" max="7209" width="6.21875" style="259" customWidth="1"/>
    <col min="7210" max="7424" width="9" style="259" customWidth="1"/>
    <col min="7425" max="7425" width="6.44140625" style="259" customWidth="1"/>
    <col min="7426" max="7428" width="6.6640625" style="259" customWidth="1"/>
    <col min="7429" max="7429" width="5.88671875" style="259" customWidth="1"/>
    <col min="7430" max="7430" width="6.44140625" style="259" customWidth="1"/>
    <col min="7431" max="7431" width="6.109375" style="259" bestFit="1" customWidth="1"/>
    <col min="7432" max="7432" width="6.44140625" style="259" customWidth="1"/>
    <col min="7433" max="7433" width="5" style="259" customWidth="1"/>
    <col min="7434" max="7434" width="6.44140625" style="259" customWidth="1"/>
    <col min="7435" max="7435" width="5" style="259" customWidth="1"/>
    <col min="7436" max="7436" width="6.44140625" style="259" customWidth="1"/>
    <col min="7437" max="7437" width="5" style="259" customWidth="1"/>
    <col min="7438" max="7438" width="6.44140625" style="259" customWidth="1"/>
    <col min="7439" max="7439" width="5" style="259" customWidth="1"/>
    <col min="7440" max="7440" width="6.44140625" style="259" customWidth="1"/>
    <col min="7441" max="7441" width="5" style="259" customWidth="1"/>
    <col min="7442" max="7442" width="6.44140625" style="259" customWidth="1"/>
    <col min="7443" max="7443" width="5" style="259" customWidth="1"/>
    <col min="7444" max="7444" width="3.77734375" style="259" customWidth="1"/>
    <col min="7445" max="7445" width="5.6640625" style="259" customWidth="1"/>
    <col min="7446" max="7446" width="3.77734375" style="259" customWidth="1"/>
    <col min="7447" max="7447" width="5" style="259" customWidth="1"/>
    <col min="7448" max="7448" width="3.77734375" style="259" customWidth="1"/>
    <col min="7449" max="7449" width="6.6640625" style="259" customWidth="1"/>
    <col min="7450" max="7463" width="6.109375" style="259" customWidth="1"/>
    <col min="7464" max="7465" width="6.21875" style="259" customWidth="1"/>
    <col min="7466" max="7680" width="9" style="259" customWidth="1"/>
    <col min="7681" max="7681" width="6.44140625" style="259" customWidth="1"/>
    <col min="7682" max="7684" width="6.6640625" style="259" customWidth="1"/>
    <col min="7685" max="7685" width="5.88671875" style="259" customWidth="1"/>
    <col min="7686" max="7686" width="6.44140625" style="259" customWidth="1"/>
    <col min="7687" max="7687" width="6.109375" style="259" bestFit="1" customWidth="1"/>
    <col min="7688" max="7688" width="6.44140625" style="259" customWidth="1"/>
    <col min="7689" max="7689" width="5" style="259" customWidth="1"/>
    <col min="7690" max="7690" width="6.44140625" style="259" customWidth="1"/>
    <col min="7691" max="7691" width="5" style="259" customWidth="1"/>
    <col min="7692" max="7692" width="6.44140625" style="259" customWidth="1"/>
    <col min="7693" max="7693" width="5" style="259" customWidth="1"/>
    <col min="7694" max="7694" width="6.44140625" style="259" customWidth="1"/>
    <col min="7695" max="7695" width="5" style="259" customWidth="1"/>
    <col min="7696" max="7696" width="6.44140625" style="259" customWidth="1"/>
    <col min="7697" max="7697" width="5" style="259" customWidth="1"/>
    <col min="7698" max="7698" width="6.44140625" style="259" customWidth="1"/>
    <col min="7699" max="7699" width="5" style="259" customWidth="1"/>
    <col min="7700" max="7700" width="3.77734375" style="259" customWidth="1"/>
    <col min="7701" max="7701" width="5.6640625" style="259" customWidth="1"/>
    <col min="7702" max="7702" width="3.77734375" style="259" customWidth="1"/>
    <col min="7703" max="7703" width="5" style="259" customWidth="1"/>
    <col min="7704" max="7704" width="3.77734375" style="259" customWidth="1"/>
    <col min="7705" max="7705" width="6.6640625" style="259" customWidth="1"/>
    <col min="7706" max="7719" width="6.109375" style="259" customWidth="1"/>
    <col min="7720" max="7721" width="6.21875" style="259" customWidth="1"/>
    <col min="7722" max="7936" width="9" style="259" customWidth="1"/>
    <col min="7937" max="7937" width="6.44140625" style="259" customWidth="1"/>
    <col min="7938" max="7940" width="6.6640625" style="259" customWidth="1"/>
    <col min="7941" max="7941" width="5.88671875" style="259" customWidth="1"/>
    <col min="7942" max="7942" width="6.44140625" style="259" customWidth="1"/>
    <col min="7943" max="7943" width="6.109375" style="259" bestFit="1" customWidth="1"/>
    <col min="7944" max="7944" width="6.44140625" style="259" customWidth="1"/>
    <col min="7945" max="7945" width="5" style="259" customWidth="1"/>
    <col min="7946" max="7946" width="6.44140625" style="259" customWidth="1"/>
    <col min="7947" max="7947" width="5" style="259" customWidth="1"/>
    <col min="7948" max="7948" width="6.44140625" style="259" customWidth="1"/>
    <col min="7949" max="7949" width="5" style="259" customWidth="1"/>
    <col min="7950" max="7950" width="6.44140625" style="259" customWidth="1"/>
    <col min="7951" max="7951" width="5" style="259" customWidth="1"/>
    <col min="7952" max="7952" width="6.44140625" style="259" customWidth="1"/>
    <col min="7953" max="7953" width="5" style="259" customWidth="1"/>
    <col min="7954" max="7954" width="6.44140625" style="259" customWidth="1"/>
    <col min="7955" max="7955" width="5" style="259" customWidth="1"/>
    <col min="7956" max="7956" width="3.77734375" style="259" customWidth="1"/>
    <col min="7957" max="7957" width="5.6640625" style="259" customWidth="1"/>
    <col min="7958" max="7958" width="3.77734375" style="259" customWidth="1"/>
    <col min="7959" max="7959" width="5" style="259" customWidth="1"/>
    <col min="7960" max="7960" width="3.77734375" style="259" customWidth="1"/>
    <col min="7961" max="7961" width="6.6640625" style="259" customWidth="1"/>
    <col min="7962" max="7975" width="6.109375" style="259" customWidth="1"/>
    <col min="7976" max="7977" width="6.21875" style="259" customWidth="1"/>
    <col min="7978" max="8192" width="9" style="259" customWidth="1"/>
    <col min="8193" max="8193" width="6.44140625" style="259" customWidth="1"/>
    <col min="8194" max="8196" width="6.6640625" style="259" customWidth="1"/>
    <col min="8197" max="8197" width="5.88671875" style="259" customWidth="1"/>
    <col min="8198" max="8198" width="6.44140625" style="259" customWidth="1"/>
    <col min="8199" max="8199" width="6.109375" style="259" bestFit="1" customWidth="1"/>
    <col min="8200" max="8200" width="6.44140625" style="259" customWidth="1"/>
    <col min="8201" max="8201" width="5" style="259" customWidth="1"/>
    <col min="8202" max="8202" width="6.44140625" style="259" customWidth="1"/>
    <col min="8203" max="8203" width="5" style="259" customWidth="1"/>
    <col min="8204" max="8204" width="6.44140625" style="259" customWidth="1"/>
    <col min="8205" max="8205" width="5" style="259" customWidth="1"/>
    <col min="8206" max="8206" width="6.44140625" style="259" customWidth="1"/>
    <col min="8207" max="8207" width="5" style="259" customWidth="1"/>
    <col min="8208" max="8208" width="6.44140625" style="259" customWidth="1"/>
    <col min="8209" max="8209" width="5" style="259" customWidth="1"/>
    <col min="8210" max="8210" width="6.44140625" style="259" customWidth="1"/>
    <col min="8211" max="8211" width="5" style="259" customWidth="1"/>
    <col min="8212" max="8212" width="3.77734375" style="259" customWidth="1"/>
    <col min="8213" max="8213" width="5.6640625" style="259" customWidth="1"/>
    <col min="8214" max="8214" width="3.77734375" style="259" customWidth="1"/>
    <col min="8215" max="8215" width="5" style="259" customWidth="1"/>
    <col min="8216" max="8216" width="3.77734375" style="259" customWidth="1"/>
    <col min="8217" max="8217" width="6.6640625" style="259" customWidth="1"/>
    <col min="8218" max="8231" width="6.109375" style="259" customWidth="1"/>
    <col min="8232" max="8233" width="6.21875" style="259" customWidth="1"/>
    <col min="8234" max="8448" width="9" style="259" customWidth="1"/>
    <col min="8449" max="8449" width="6.44140625" style="259" customWidth="1"/>
    <col min="8450" max="8452" width="6.6640625" style="259" customWidth="1"/>
    <col min="8453" max="8453" width="5.88671875" style="259" customWidth="1"/>
    <col min="8454" max="8454" width="6.44140625" style="259" customWidth="1"/>
    <col min="8455" max="8455" width="6.109375" style="259" bestFit="1" customWidth="1"/>
    <col min="8456" max="8456" width="6.44140625" style="259" customWidth="1"/>
    <col min="8457" max="8457" width="5" style="259" customWidth="1"/>
    <col min="8458" max="8458" width="6.44140625" style="259" customWidth="1"/>
    <col min="8459" max="8459" width="5" style="259" customWidth="1"/>
    <col min="8460" max="8460" width="6.44140625" style="259" customWidth="1"/>
    <col min="8461" max="8461" width="5" style="259" customWidth="1"/>
    <col min="8462" max="8462" width="6.44140625" style="259" customWidth="1"/>
    <col min="8463" max="8463" width="5" style="259" customWidth="1"/>
    <col min="8464" max="8464" width="6.44140625" style="259" customWidth="1"/>
    <col min="8465" max="8465" width="5" style="259" customWidth="1"/>
    <col min="8466" max="8466" width="6.44140625" style="259" customWidth="1"/>
    <col min="8467" max="8467" width="5" style="259" customWidth="1"/>
    <col min="8468" max="8468" width="3.77734375" style="259" customWidth="1"/>
    <col min="8469" max="8469" width="5.6640625" style="259" customWidth="1"/>
    <col min="8470" max="8470" width="3.77734375" style="259" customWidth="1"/>
    <col min="8471" max="8471" width="5" style="259" customWidth="1"/>
    <col min="8472" max="8472" width="3.77734375" style="259" customWidth="1"/>
    <col min="8473" max="8473" width="6.6640625" style="259" customWidth="1"/>
    <col min="8474" max="8487" width="6.109375" style="259" customWidth="1"/>
    <col min="8488" max="8489" width="6.21875" style="259" customWidth="1"/>
    <col min="8490" max="8704" width="9" style="259" customWidth="1"/>
    <col min="8705" max="8705" width="6.44140625" style="259" customWidth="1"/>
    <col min="8706" max="8708" width="6.6640625" style="259" customWidth="1"/>
    <col min="8709" max="8709" width="5.88671875" style="259" customWidth="1"/>
    <col min="8710" max="8710" width="6.44140625" style="259" customWidth="1"/>
    <col min="8711" max="8711" width="6.109375" style="259" bestFit="1" customWidth="1"/>
    <col min="8712" max="8712" width="6.44140625" style="259" customWidth="1"/>
    <col min="8713" max="8713" width="5" style="259" customWidth="1"/>
    <col min="8714" max="8714" width="6.44140625" style="259" customWidth="1"/>
    <col min="8715" max="8715" width="5" style="259" customWidth="1"/>
    <col min="8716" max="8716" width="6.44140625" style="259" customWidth="1"/>
    <col min="8717" max="8717" width="5" style="259" customWidth="1"/>
    <col min="8718" max="8718" width="6.44140625" style="259" customWidth="1"/>
    <col min="8719" max="8719" width="5" style="259" customWidth="1"/>
    <col min="8720" max="8720" width="6.44140625" style="259" customWidth="1"/>
    <col min="8721" max="8721" width="5" style="259" customWidth="1"/>
    <col min="8722" max="8722" width="6.44140625" style="259" customWidth="1"/>
    <col min="8723" max="8723" width="5" style="259" customWidth="1"/>
    <col min="8724" max="8724" width="3.77734375" style="259" customWidth="1"/>
    <col min="8725" max="8725" width="5.6640625" style="259" customWidth="1"/>
    <col min="8726" max="8726" width="3.77734375" style="259" customWidth="1"/>
    <col min="8727" max="8727" width="5" style="259" customWidth="1"/>
    <col min="8728" max="8728" width="3.77734375" style="259" customWidth="1"/>
    <col min="8729" max="8729" width="6.6640625" style="259" customWidth="1"/>
    <col min="8730" max="8743" width="6.109375" style="259" customWidth="1"/>
    <col min="8744" max="8745" width="6.21875" style="259" customWidth="1"/>
    <col min="8746" max="8960" width="9" style="259" customWidth="1"/>
    <col min="8961" max="8961" width="6.44140625" style="259" customWidth="1"/>
    <col min="8962" max="8964" width="6.6640625" style="259" customWidth="1"/>
    <col min="8965" max="8965" width="5.88671875" style="259" customWidth="1"/>
    <col min="8966" max="8966" width="6.44140625" style="259" customWidth="1"/>
    <col min="8967" max="8967" width="6.109375" style="259" bestFit="1" customWidth="1"/>
    <col min="8968" max="8968" width="6.44140625" style="259" customWidth="1"/>
    <col min="8969" max="8969" width="5" style="259" customWidth="1"/>
    <col min="8970" max="8970" width="6.44140625" style="259" customWidth="1"/>
    <col min="8971" max="8971" width="5" style="259" customWidth="1"/>
    <col min="8972" max="8972" width="6.44140625" style="259" customWidth="1"/>
    <col min="8973" max="8973" width="5" style="259" customWidth="1"/>
    <col min="8974" max="8974" width="6.44140625" style="259" customWidth="1"/>
    <col min="8975" max="8975" width="5" style="259" customWidth="1"/>
    <col min="8976" max="8976" width="6.44140625" style="259" customWidth="1"/>
    <col min="8977" max="8977" width="5" style="259" customWidth="1"/>
    <col min="8978" max="8978" width="6.44140625" style="259" customWidth="1"/>
    <col min="8979" max="8979" width="5" style="259" customWidth="1"/>
    <col min="8980" max="8980" width="3.77734375" style="259" customWidth="1"/>
    <col min="8981" max="8981" width="5.6640625" style="259" customWidth="1"/>
    <col min="8982" max="8982" width="3.77734375" style="259" customWidth="1"/>
    <col min="8983" max="8983" width="5" style="259" customWidth="1"/>
    <col min="8984" max="8984" width="3.77734375" style="259" customWidth="1"/>
    <col min="8985" max="8985" width="6.6640625" style="259" customWidth="1"/>
    <col min="8986" max="8999" width="6.109375" style="259" customWidth="1"/>
    <col min="9000" max="9001" width="6.21875" style="259" customWidth="1"/>
    <col min="9002" max="9216" width="9" style="259" customWidth="1"/>
    <col min="9217" max="9217" width="6.44140625" style="259" customWidth="1"/>
    <col min="9218" max="9220" width="6.6640625" style="259" customWidth="1"/>
    <col min="9221" max="9221" width="5.88671875" style="259" customWidth="1"/>
    <col min="9222" max="9222" width="6.44140625" style="259" customWidth="1"/>
    <col min="9223" max="9223" width="6.109375" style="259" bestFit="1" customWidth="1"/>
    <col min="9224" max="9224" width="6.44140625" style="259" customWidth="1"/>
    <col min="9225" max="9225" width="5" style="259" customWidth="1"/>
    <col min="9226" max="9226" width="6.44140625" style="259" customWidth="1"/>
    <col min="9227" max="9227" width="5" style="259" customWidth="1"/>
    <col min="9228" max="9228" width="6.44140625" style="259" customWidth="1"/>
    <col min="9229" max="9229" width="5" style="259" customWidth="1"/>
    <col min="9230" max="9230" width="6.44140625" style="259" customWidth="1"/>
    <col min="9231" max="9231" width="5" style="259" customWidth="1"/>
    <col min="9232" max="9232" width="6.44140625" style="259" customWidth="1"/>
    <col min="9233" max="9233" width="5" style="259" customWidth="1"/>
    <col min="9234" max="9234" width="6.44140625" style="259" customWidth="1"/>
    <col min="9235" max="9235" width="5" style="259" customWidth="1"/>
    <col min="9236" max="9236" width="3.77734375" style="259" customWidth="1"/>
    <col min="9237" max="9237" width="5.6640625" style="259" customWidth="1"/>
    <col min="9238" max="9238" width="3.77734375" style="259" customWidth="1"/>
    <col min="9239" max="9239" width="5" style="259" customWidth="1"/>
    <col min="9240" max="9240" width="3.77734375" style="259" customWidth="1"/>
    <col min="9241" max="9241" width="6.6640625" style="259" customWidth="1"/>
    <col min="9242" max="9255" width="6.109375" style="259" customWidth="1"/>
    <col min="9256" max="9257" width="6.21875" style="259" customWidth="1"/>
    <col min="9258" max="9472" width="9" style="259" customWidth="1"/>
    <col min="9473" max="9473" width="6.44140625" style="259" customWidth="1"/>
    <col min="9474" max="9476" width="6.6640625" style="259" customWidth="1"/>
    <col min="9477" max="9477" width="5.88671875" style="259" customWidth="1"/>
    <col min="9478" max="9478" width="6.44140625" style="259" customWidth="1"/>
    <col min="9479" max="9479" width="6.109375" style="259" bestFit="1" customWidth="1"/>
    <col min="9480" max="9480" width="6.44140625" style="259" customWidth="1"/>
    <col min="9481" max="9481" width="5" style="259" customWidth="1"/>
    <col min="9482" max="9482" width="6.44140625" style="259" customWidth="1"/>
    <col min="9483" max="9483" width="5" style="259" customWidth="1"/>
    <col min="9484" max="9484" width="6.44140625" style="259" customWidth="1"/>
    <col min="9485" max="9485" width="5" style="259" customWidth="1"/>
    <col min="9486" max="9486" width="6.44140625" style="259" customWidth="1"/>
    <col min="9487" max="9487" width="5" style="259" customWidth="1"/>
    <col min="9488" max="9488" width="6.44140625" style="259" customWidth="1"/>
    <col min="9489" max="9489" width="5" style="259" customWidth="1"/>
    <col min="9490" max="9490" width="6.44140625" style="259" customWidth="1"/>
    <col min="9491" max="9491" width="5" style="259" customWidth="1"/>
    <col min="9492" max="9492" width="3.77734375" style="259" customWidth="1"/>
    <col min="9493" max="9493" width="5.6640625" style="259" customWidth="1"/>
    <col min="9494" max="9494" width="3.77734375" style="259" customWidth="1"/>
    <col min="9495" max="9495" width="5" style="259" customWidth="1"/>
    <col min="9496" max="9496" width="3.77734375" style="259" customWidth="1"/>
    <col min="9497" max="9497" width="6.6640625" style="259" customWidth="1"/>
    <col min="9498" max="9511" width="6.109375" style="259" customWidth="1"/>
    <col min="9512" max="9513" width="6.21875" style="259" customWidth="1"/>
    <col min="9514" max="9728" width="9" style="259" customWidth="1"/>
    <col min="9729" max="9729" width="6.44140625" style="259" customWidth="1"/>
    <col min="9730" max="9732" width="6.6640625" style="259" customWidth="1"/>
    <col min="9733" max="9733" width="5.88671875" style="259" customWidth="1"/>
    <col min="9734" max="9734" width="6.44140625" style="259" customWidth="1"/>
    <col min="9735" max="9735" width="6.109375" style="259" bestFit="1" customWidth="1"/>
    <col min="9736" max="9736" width="6.44140625" style="259" customWidth="1"/>
    <col min="9737" max="9737" width="5" style="259" customWidth="1"/>
    <col min="9738" max="9738" width="6.44140625" style="259" customWidth="1"/>
    <col min="9739" max="9739" width="5" style="259" customWidth="1"/>
    <col min="9740" max="9740" width="6.44140625" style="259" customWidth="1"/>
    <col min="9741" max="9741" width="5" style="259" customWidth="1"/>
    <col min="9742" max="9742" width="6.44140625" style="259" customWidth="1"/>
    <col min="9743" max="9743" width="5" style="259" customWidth="1"/>
    <col min="9744" max="9744" width="6.44140625" style="259" customWidth="1"/>
    <col min="9745" max="9745" width="5" style="259" customWidth="1"/>
    <col min="9746" max="9746" width="6.44140625" style="259" customWidth="1"/>
    <col min="9747" max="9747" width="5" style="259" customWidth="1"/>
    <col min="9748" max="9748" width="3.77734375" style="259" customWidth="1"/>
    <col min="9749" max="9749" width="5.6640625" style="259" customWidth="1"/>
    <col min="9750" max="9750" width="3.77734375" style="259" customWidth="1"/>
    <col min="9751" max="9751" width="5" style="259" customWidth="1"/>
    <col min="9752" max="9752" width="3.77734375" style="259" customWidth="1"/>
    <col min="9753" max="9753" width="6.6640625" style="259" customWidth="1"/>
    <col min="9754" max="9767" width="6.109375" style="259" customWidth="1"/>
    <col min="9768" max="9769" width="6.21875" style="259" customWidth="1"/>
    <col min="9770" max="9984" width="9" style="259" customWidth="1"/>
    <col min="9985" max="9985" width="6.44140625" style="259" customWidth="1"/>
    <col min="9986" max="9988" width="6.6640625" style="259" customWidth="1"/>
    <col min="9989" max="9989" width="5.88671875" style="259" customWidth="1"/>
    <col min="9990" max="9990" width="6.44140625" style="259" customWidth="1"/>
    <col min="9991" max="9991" width="6.109375" style="259" bestFit="1" customWidth="1"/>
    <col min="9992" max="9992" width="6.44140625" style="259" customWidth="1"/>
    <col min="9993" max="9993" width="5" style="259" customWidth="1"/>
    <col min="9994" max="9994" width="6.44140625" style="259" customWidth="1"/>
    <col min="9995" max="9995" width="5" style="259" customWidth="1"/>
    <col min="9996" max="9996" width="6.44140625" style="259" customWidth="1"/>
    <col min="9997" max="9997" width="5" style="259" customWidth="1"/>
    <col min="9998" max="9998" width="6.44140625" style="259" customWidth="1"/>
    <col min="9999" max="9999" width="5" style="259" customWidth="1"/>
    <col min="10000" max="10000" width="6.44140625" style="259" customWidth="1"/>
    <col min="10001" max="10001" width="5" style="259" customWidth="1"/>
    <col min="10002" max="10002" width="6.44140625" style="259" customWidth="1"/>
    <col min="10003" max="10003" width="5" style="259" customWidth="1"/>
    <col min="10004" max="10004" width="3.77734375" style="259" customWidth="1"/>
    <col min="10005" max="10005" width="5.6640625" style="259" customWidth="1"/>
    <col min="10006" max="10006" width="3.77734375" style="259" customWidth="1"/>
    <col min="10007" max="10007" width="5" style="259" customWidth="1"/>
    <col min="10008" max="10008" width="3.77734375" style="259" customWidth="1"/>
    <col min="10009" max="10009" width="6.6640625" style="259" customWidth="1"/>
    <col min="10010" max="10023" width="6.109375" style="259" customWidth="1"/>
    <col min="10024" max="10025" width="6.21875" style="259" customWidth="1"/>
    <col min="10026" max="10240" width="9" style="259" customWidth="1"/>
    <col min="10241" max="10241" width="6.44140625" style="259" customWidth="1"/>
    <col min="10242" max="10244" width="6.6640625" style="259" customWidth="1"/>
    <col min="10245" max="10245" width="5.88671875" style="259" customWidth="1"/>
    <col min="10246" max="10246" width="6.44140625" style="259" customWidth="1"/>
    <col min="10247" max="10247" width="6.109375" style="259" bestFit="1" customWidth="1"/>
    <col min="10248" max="10248" width="6.44140625" style="259" customWidth="1"/>
    <col min="10249" max="10249" width="5" style="259" customWidth="1"/>
    <col min="10250" max="10250" width="6.44140625" style="259" customWidth="1"/>
    <col min="10251" max="10251" width="5" style="259" customWidth="1"/>
    <col min="10252" max="10252" width="6.44140625" style="259" customWidth="1"/>
    <col min="10253" max="10253" width="5" style="259" customWidth="1"/>
    <col min="10254" max="10254" width="6.44140625" style="259" customWidth="1"/>
    <col min="10255" max="10255" width="5" style="259" customWidth="1"/>
    <col min="10256" max="10256" width="6.44140625" style="259" customWidth="1"/>
    <col min="10257" max="10257" width="5" style="259" customWidth="1"/>
    <col min="10258" max="10258" width="6.44140625" style="259" customWidth="1"/>
    <col min="10259" max="10259" width="5" style="259" customWidth="1"/>
    <col min="10260" max="10260" width="3.77734375" style="259" customWidth="1"/>
    <col min="10261" max="10261" width="5.6640625" style="259" customWidth="1"/>
    <col min="10262" max="10262" width="3.77734375" style="259" customWidth="1"/>
    <col min="10263" max="10263" width="5" style="259" customWidth="1"/>
    <col min="10264" max="10264" width="3.77734375" style="259" customWidth="1"/>
    <col min="10265" max="10265" width="6.6640625" style="259" customWidth="1"/>
    <col min="10266" max="10279" width="6.109375" style="259" customWidth="1"/>
    <col min="10280" max="10281" width="6.21875" style="259" customWidth="1"/>
    <col min="10282" max="10496" width="9" style="259" customWidth="1"/>
    <col min="10497" max="10497" width="6.44140625" style="259" customWidth="1"/>
    <col min="10498" max="10500" width="6.6640625" style="259" customWidth="1"/>
    <col min="10501" max="10501" width="5.88671875" style="259" customWidth="1"/>
    <col min="10502" max="10502" width="6.44140625" style="259" customWidth="1"/>
    <col min="10503" max="10503" width="6.109375" style="259" bestFit="1" customWidth="1"/>
    <col min="10504" max="10504" width="6.44140625" style="259" customWidth="1"/>
    <col min="10505" max="10505" width="5" style="259" customWidth="1"/>
    <col min="10506" max="10506" width="6.44140625" style="259" customWidth="1"/>
    <col min="10507" max="10507" width="5" style="259" customWidth="1"/>
    <col min="10508" max="10508" width="6.44140625" style="259" customWidth="1"/>
    <col min="10509" max="10509" width="5" style="259" customWidth="1"/>
    <col min="10510" max="10510" width="6.44140625" style="259" customWidth="1"/>
    <col min="10511" max="10511" width="5" style="259" customWidth="1"/>
    <col min="10512" max="10512" width="6.44140625" style="259" customWidth="1"/>
    <col min="10513" max="10513" width="5" style="259" customWidth="1"/>
    <col min="10514" max="10514" width="6.44140625" style="259" customWidth="1"/>
    <col min="10515" max="10515" width="5" style="259" customWidth="1"/>
    <col min="10516" max="10516" width="3.77734375" style="259" customWidth="1"/>
    <col min="10517" max="10517" width="5.6640625" style="259" customWidth="1"/>
    <col min="10518" max="10518" width="3.77734375" style="259" customWidth="1"/>
    <col min="10519" max="10519" width="5" style="259" customWidth="1"/>
    <col min="10520" max="10520" width="3.77734375" style="259" customWidth="1"/>
    <col min="10521" max="10521" width="6.6640625" style="259" customWidth="1"/>
    <col min="10522" max="10535" width="6.109375" style="259" customWidth="1"/>
    <col min="10536" max="10537" width="6.21875" style="259" customWidth="1"/>
    <col min="10538" max="10752" width="9" style="259" customWidth="1"/>
    <col min="10753" max="10753" width="6.44140625" style="259" customWidth="1"/>
    <col min="10754" max="10756" width="6.6640625" style="259" customWidth="1"/>
    <col min="10757" max="10757" width="5.88671875" style="259" customWidth="1"/>
    <col min="10758" max="10758" width="6.44140625" style="259" customWidth="1"/>
    <col min="10759" max="10759" width="6.109375" style="259" bestFit="1" customWidth="1"/>
    <col min="10760" max="10760" width="6.44140625" style="259" customWidth="1"/>
    <col min="10761" max="10761" width="5" style="259" customWidth="1"/>
    <col min="10762" max="10762" width="6.44140625" style="259" customWidth="1"/>
    <col min="10763" max="10763" width="5" style="259" customWidth="1"/>
    <col min="10764" max="10764" width="6.44140625" style="259" customWidth="1"/>
    <col min="10765" max="10765" width="5" style="259" customWidth="1"/>
    <col min="10766" max="10766" width="6.44140625" style="259" customWidth="1"/>
    <col min="10767" max="10767" width="5" style="259" customWidth="1"/>
    <col min="10768" max="10768" width="6.44140625" style="259" customWidth="1"/>
    <col min="10769" max="10769" width="5" style="259" customWidth="1"/>
    <col min="10770" max="10770" width="6.44140625" style="259" customWidth="1"/>
    <col min="10771" max="10771" width="5" style="259" customWidth="1"/>
    <col min="10772" max="10772" width="3.77734375" style="259" customWidth="1"/>
    <col min="10773" max="10773" width="5.6640625" style="259" customWidth="1"/>
    <col min="10774" max="10774" width="3.77734375" style="259" customWidth="1"/>
    <col min="10775" max="10775" width="5" style="259" customWidth="1"/>
    <col min="10776" max="10776" width="3.77734375" style="259" customWidth="1"/>
    <col min="10777" max="10777" width="6.6640625" style="259" customWidth="1"/>
    <col min="10778" max="10791" width="6.109375" style="259" customWidth="1"/>
    <col min="10792" max="10793" width="6.21875" style="259" customWidth="1"/>
    <col min="10794" max="11008" width="9" style="259" customWidth="1"/>
    <col min="11009" max="11009" width="6.44140625" style="259" customWidth="1"/>
    <col min="11010" max="11012" width="6.6640625" style="259" customWidth="1"/>
    <col min="11013" max="11013" width="5.88671875" style="259" customWidth="1"/>
    <col min="11014" max="11014" width="6.44140625" style="259" customWidth="1"/>
    <col min="11015" max="11015" width="6.109375" style="259" bestFit="1" customWidth="1"/>
    <col min="11016" max="11016" width="6.44140625" style="259" customWidth="1"/>
    <col min="11017" max="11017" width="5" style="259" customWidth="1"/>
    <col min="11018" max="11018" width="6.44140625" style="259" customWidth="1"/>
    <col min="11019" max="11019" width="5" style="259" customWidth="1"/>
    <col min="11020" max="11020" width="6.44140625" style="259" customWidth="1"/>
    <col min="11021" max="11021" width="5" style="259" customWidth="1"/>
    <col min="11022" max="11022" width="6.44140625" style="259" customWidth="1"/>
    <col min="11023" max="11023" width="5" style="259" customWidth="1"/>
    <col min="11024" max="11024" width="6.44140625" style="259" customWidth="1"/>
    <col min="11025" max="11025" width="5" style="259" customWidth="1"/>
    <col min="11026" max="11026" width="6.44140625" style="259" customWidth="1"/>
    <col min="11027" max="11027" width="5" style="259" customWidth="1"/>
    <col min="11028" max="11028" width="3.77734375" style="259" customWidth="1"/>
    <col min="11029" max="11029" width="5.6640625" style="259" customWidth="1"/>
    <col min="11030" max="11030" width="3.77734375" style="259" customWidth="1"/>
    <col min="11031" max="11031" width="5" style="259" customWidth="1"/>
    <col min="11032" max="11032" width="3.77734375" style="259" customWidth="1"/>
    <col min="11033" max="11033" width="6.6640625" style="259" customWidth="1"/>
    <col min="11034" max="11047" width="6.109375" style="259" customWidth="1"/>
    <col min="11048" max="11049" width="6.21875" style="259" customWidth="1"/>
    <col min="11050" max="11264" width="9" style="259" customWidth="1"/>
    <col min="11265" max="11265" width="6.44140625" style="259" customWidth="1"/>
    <col min="11266" max="11268" width="6.6640625" style="259" customWidth="1"/>
    <col min="11269" max="11269" width="5.88671875" style="259" customWidth="1"/>
    <col min="11270" max="11270" width="6.44140625" style="259" customWidth="1"/>
    <col min="11271" max="11271" width="6.109375" style="259" bestFit="1" customWidth="1"/>
    <col min="11272" max="11272" width="6.44140625" style="259" customWidth="1"/>
    <col min="11273" max="11273" width="5" style="259" customWidth="1"/>
    <col min="11274" max="11274" width="6.44140625" style="259" customWidth="1"/>
    <col min="11275" max="11275" width="5" style="259" customWidth="1"/>
    <col min="11276" max="11276" width="6.44140625" style="259" customWidth="1"/>
    <col min="11277" max="11277" width="5" style="259" customWidth="1"/>
    <col min="11278" max="11278" width="6.44140625" style="259" customWidth="1"/>
    <col min="11279" max="11279" width="5" style="259" customWidth="1"/>
    <col min="11280" max="11280" width="6.44140625" style="259" customWidth="1"/>
    <col min="11281" max="11281" width="5" style="259" customWidth="1"/>
    <col min="11282" max="11282" width="6.44140625" style="259" customWidth="1"/>
    <col min="11283" max="11283" width="5" style="259" customWidth="1"/>
    <col min="11284" max="11284" width="3.77734375" style="259" customWidth="1"/>
    <col min="11285" max="11285" width="5.6640625" style="259" customWidth="1"/>
    <col min="11286" max="11286" width="3.77734375" style="259" customWidth="1"/>
    <col min="11287" max="11287" width="5" style="259" customWidth="1"/>
    <col min="11288" max="11288" width="3.77734375" style="259" customWidth="1"/>
    <col min="11289" max="11289" width="6.6640625" style="259" customWidth="1"/>
    <col min="11290" max="11303" width="6.109375" style="259" customWidth="1"/>
    <col min="11304" max="11305" width="6.21875" style="259" customWidth="1"/>
    <col min="11306" max="11520" width="9" style="259" customWidth="1"/>
    <col min="11521" max="11521" width="6.44140625" style="259" customWidth="1"/>
    <col min="11522" max="11524" width="6.6640625" style="259" customWidth="1"/>
    <col min="11525" max="11525" width="5.88671875" style="259" customWidth="1"/>
    <col min="11526" max="11526" width="6.44140625" style="259" customWidth="1"/>
    <col min="11527" max="11527" width="6.109375" style="259" bestFit="1" customWidth="1"/>
    <col min="11528" max="11528" width="6.44140625" style="259" customWidth="1"/>
    <col min="11529" max="11529" width="5" style="259" customWidth="1"/>
    <col min="11530" max="11530" width="6.44140625" style="259" customWidth="1"/>
    <col min="11531" max="11531" width="5" style="259" customWidth="1"/>
    <col min="11532" max="11532" width="6.44140625" style="259" customWidth="1"/>
    <col min="11533" max="11533" width="5" style="259" customWidth="1"/>
    <col min="11534" max="11534" width="6.44140625" style="259" customWidth="1"/>
    <col min="11535" max="11535" width="5" style="259" customWidth="1"/>
    <col min="11536" max="11536" width="6.44140625" style="259" customWidth="1"/>
    <col min="11537" max="11537" width="5" style="259" customWidth="1"/>
    <col min="11538" max="11538" width="6.44140625" style="259" customWidth="1"/>
    <col min="11539" max="11539" width="5" style="259" customWidth="1"/>
    <col min="11540" max="11540" width="3.77734375" style="259" customWidth="1"/>
    <col min="11541" max="11541" width="5.6640625" style="259" customWidth="1"/>
    <col min="11542" max="11542" width="3.77734375" style="259" customWidth="1"/>
    <col min="11543" max="11543" width="5" style="259" customWidth="1"/>
    <col min="11544" max="11544" width="3.77734375" style="259" customWidth="1"/>
    <col min="11545" max="11545" width="6.6640625" style="259" customWidth="1"/>
    <col min="11546" max="11559" width="6.109375" style="259" customWidth="1"/>
    <col min="11560" max="11561" width="6.21875" style="259" customWidth="1"/>
    <col min="11562" max="11776" width="9" style="259" customWidth="1"/>
    <col min="11777" max="11777" width="6.44140625" style="259" customWidth="1"/>
    <col min="11778" max="11780" width="6.6640625" style="259" customWidth="1"/>
    <col min="11781" max="11781" width="5.88671875" style="259" customWidth="1"/>
    <col min="11782" max="11782" width="6.44140625" style="259" customWidth="1"/>
    <col min="11783" max="11783" width="6.109375" style="259" bestFit="1" customWidth="1"/>
    <col min="11784" max="11784" width="6.44140625" style="259" customWidth="1"/>
    <col min="11785" max="11785" width="5" style="259" customWidth="1"/>
    <col min="11786" max="11786" width="6.44140625" style="259" customWidth="1"/>
    <col min="11787" max="11787" width="5" style="259" customWidth="1"/>
    <col min="11788" max="11788" width="6.44140625" style="259" customWidth="1"/>
    <col min="11789" max="11789" width="5" style="259" customWidth="1"/>
    <col min="11790" max="11790" width="6.44140625" style="259" customWidth="1"/>
    <col min="11791" max="11791" width="5" style="259" customWidth="1"/>
    <col min="11792" max="11792" width="6.44140625" style="259" customWidth="1"/>
    <col min="11793" max="11793" width="5" style="259" customWidth="1"/>
    <col min="11794" max="11794" width="6.44140625" style="259" customWidth="1"/>
    <col min="11795" max="11795" width="5" style="259" customWidth="1"/>
    <col min="11796" max="11796" width="3.77734375" style="259" customWidth="1"/>
    <col min="11797" max="11797" width="5.6640625" style="259" customWidth="1"/>
    <col min="11798" max="11798" width="3.77734375" style="259" customWidth="1"/>
    <col min="11799" max="11799" width="5" style="259" customWidth="1"/>
    <col min="11800" max="11800" width="3.77734375" style="259" customWidth="1"/>
    <col min="11801" max="11801" width="6.6640625" style="259" customWidth="1"/>
    <col min="11802" max="11815" width="6.109375" style="259" customWidth="1"/>
    <col min="11816" max="11817" width="6.21875" style="259" customWidth="1"/>
    <col min="11818" max="12032" width="9" style="259" customWidth="1"/>
    <col min="12033" max="12033" width="6.44140625" style="259" customWidth="1"/>
    <col min="12034" max="12036" width="6.6640625" style="259" customWidth="1"/>
    <col min="12037" max="12037" width="5.88671875" style="259" customWidth="1"/>
    <col min="12038" max="12038" width="6.44140625" style="259" customWidth="1"/>
    <col min="12039" max="12039" width="6.109375" style="259" bestFit="1" customWidth="1"/>
    <col min="12040" max="12040" width="6.44140625" style="259" customWidth="1"/>
    <col min="12041" max="12041" width="5" style="259" customWidth="1"/>
    <col min="12042" max="12042" width="6.44140625" style="259" customWidth="1"/>
    <col min="12043" max="12043" width="5" style="259" customWidth="1"/>
    <col min="12044" max="12044" width="6.44140625" style="259" customWidth="1"/>
    <col min="12045" max="12045" width="5" style="259" customWidth="1"/>
    <col min="12046" max="12046" width="6.44140625" style="259" customWidth="1"/>
    <col min="12047" max="12047" width="5" style="259" customWidth="1"/>
    <col min="12048" max="12048" width="6.44140625" style="259" customWidth="1"/>
    <col min="12049" max="12049" width="5" style="259" customWidth="1"/>
    <col min="12050" max="12050" width="6.44140625" style="259" customWidth="1"/>
    <col min="12051" max="12051" width="5" style="259" customWidth="1"/>
    <col min="12052" max="12052" width="3.77734375" style="259" customWidth="1"/>
    <col min="12053" max="12053" width="5.6640625" style="259" customWidth="1"/>
    <col min="12054" max="12054" width="3.77734375" style="259" customWidth="1"/>
    <col min="12055" max="12055" width="5" style="259" customWidth="1"/>
    <col min="12056" max="12056" width="3.77734375" style="259" customWidth="1"/>
    <col min="12057" max="12057" width="6.6640625" style="259" customWidth="1"/>
    <col min="12058" max="12071" width="6.109375" style="259" customWidth="1"/>
    <col min="12072" max="12073" width="6.21875" style="259" customWidth="1"/>
    <col min="12074" max="12288" width="9" style="259" customWidth="1"/>
    <col min="12289" max="12289" width="6.44140625" style="259" customWidth="1"/>
    <col min="12290" max="12292" width="6.6640625" style="259" customWidth="1"/>
    <col min="12293" max="12293" width="5.88671875" style="259" customWidth="1"/>
    <col min="12294" max="12294" width="6.44140625" style="259" customWidth="1"/>
    <col min="12295" max="12295" width="6.109375" style="259" bestFit="1" customWidth="1"/>
    <col min="12296" max="12296" width="6.44140625" style="259" customWidth="1"/>
    <col min="12297" max="12297" width="5" style="259" customWidth="1"/>
    <col min="12298" max="12298" width="6.44140625" style="259" customWidth="1"/>
    <col min="12299" max="12299" width="5" style="259" customWidth="1"/>
    <col min="12300" max="12300" width="6.44140625" style="259" customWidth="1"/>
    <col min="12301" max="12301" width="5" style="259" customWidth="1"/>
    <col min="12302" max="12302" width="6.44140625" style="259" customWidth="1"/>
    <col min="12303" max="12303" width="5" style="259" customWidth="1"/>
    <col min="12304" max="12304" width="6.44140625" style="259" customWidth="1"/>
    <col min="12305" max="12305" width="5" style="259" customWidth="1"/>
    <col min="12306" max="12306" width="6.44140625" style="259" customWidth="1"/>
    <col min="12307" max="12307" width="5" style="259" customWidth="1"/>
    <col min="12308" max="12308" width="3.77734375" style="259" customWidth="1"/>
    <col min="12309" max="12309" width="5.6640625" style="259" customWidth="1"/>
    <col min="12310" max="12310" width="3.77734375" style="259" customWidth="1"/>
    <col min="12311" max="12311" width="5" style="259" customWidth="1"/>
    <col min="12312" max="12312" width="3.77734375" style="259" customWidth="1"/>
    <col min="12313" max="12313" width="6.6640625" style="259" customWidth="1"/>
    <col min="12314" max="12327" width="6.109375" style="259" customWidth="1"/>
    <col min="12328" max="12329" width="6.21875" style="259" customWidth="1"/>
    <col min="12330" max="12544" width="9" style="259" customWidth="1"/>
    <col min="12545" max="12545" width="6.44140625" style="259" customWidth="1"/>
    <col min="12546" max="12548" width="6.6640625" style="259" customWidth="1"/>
    <col min="12549" max="12549" width="5.88671875" style="259" customWidth="1"/>
    <col min="12550" max="12550" width="6.44140625" style="259" customWidth="1"/>
    <col min="12551" max="12551" width="6.109375" style="259" bestFit="1" customWidth="1"/>
    <col min="12552" max="12552" width="6.44140625" style="259" customWidth="1"/>
    <col min="12553" max="12553" width="5" style="259" customWidth="1"/>
    <col min="12554" max="12554" width="6.44140625" style="259" customWidth="1"/>
    <col min="12555" max="12555" width="5" style="259" customWidth="1"/>
    <col min="12556" max="12556" width="6.44140625" style="259" customWidth="1"/>
    <col min="12557" max="12557" width="5" style="259" customWidth="1"/>
    <col min="12558" max="12558" width="6.44140625" style="259" customWidth="1"/>
    <col min="12559" max="12559" width="5" style="259" customWidth="1"/>
    <col min="12560" max="12560" width="6.44140625" style="259" customWidth="1"/>
    <col min="12561" max="12561" width="5" style="259" customWidth="1"/>
    <col min="12562" max="12562" width="6.44140625" style="259" customWidth="1"/>
    <col min="12563" max="12563" width="5" style="259" customWidth="1"/>
    <col min="12564" max="12564" width="3.77734375" style="259" customWidth="1"/>
    <col min="12565" max="12565" width="5.6640625" style="259" customWidth="1"/>
    <col min="12566" max="12566" width="3.77734375" style="259" customWidth="1"/>
    <col min="12567" max="12567" width="5" style="259" customWidth="1"/>
    <col min="12568" max="12568" width="3.77734375" style="259" customWidth="1"/>
    <col min="12569" max="12569" width="6.6640625" style="259" customWidth="1"/>
    <col min="12570" max="12583" width="6.109375" style="259" customWidth="1"/>
    <col min="12584" max="12585" width="6.21875" style="259" customWidth="1"/>
    <col min="12586" max="12800" width="9" style="259" customWidth="1"/>
    <col min="12801" max="12801" width="6.44140625" style="259" customWidth="1"/>
    <col min="12802" max="12804" width="6.6640625" style="259" customWidth="1"/>
    <col min="12805" max="12805" width="5.88671875" style="259" customWidth="1"/>
    <col min="12806" max="12806" width="6.44140625" style="259" customWidth="1"/>
    <col min="12807" max="12807" width="6.109375" style="259" bestFit="1" customWidth="1"/>
    <col min="12808" max="12808" width="6.44140625" style="259" customWidth="1"/>
    <col min="12809" max="12809" width="5" style="259" customWidth="1"/>
    <col min="12810" max="12810" width="6.44140625" style="259" customWidth="1"/>
    <col min="12811" max="12811" width="5" style="259" customWidth="1"/>
    <col min="12812" max="12812" width="6.44140625" style="259" customWidth="1"/>
    <col min="12813" max="12813" width="5" style="259" customWidth="1"/>
    <col min="12814" max="12814" width="6.44140625" style="259" customWidth="1"/>
    <col min="12815" max="12815" width="5" style="259" customWidth="1"/>
    <col min="12816" max="12816" width="6.44140625" style="259" customWidth="1"/>
    <col min="12817" max="12817" width="5" style="259" customWidth="1"/>
    <col min="12818" max="12818" width="6.44140625" style="259" customWidth="1"/>
    <col min="12819" max="12819" width="5" style="259" customWidth="1"/>
    <col min="12820" max="12820" width="3.77734375" style="259" customWidth="1"/>
    <col min="12821" max="12821" width="5.6640625" style="259" customWidth="1"/>
    <col min="12822" max="12822" width="3.77734375" style="259" customWidth="1"/>
    <col min="12823" max="12823" width="5" style="259" customWidth="1"/>
    <col min="12824" max="12824" width="3.77734375" style="259" customWidth="1"/>
    <col min="12825" max="12825" width="6.6640625" style="259" customWidth="1"/>
    <col min="12826" max="12839" width="6.109375" style="259" customWidth="1"/>
    <col min="12840" max="12841" width="6.21875" style="259" customWidth="1"/>
    <col min="12842" max="13056" width="9" style="259" customWidth="1"/>
    <col min="13057" max="13057" width="6.44140625" style="259" customWidth="1"/>
    <col min="13058" max="13060" width="6.6640625" style="259" customWidth="1"/>
    <col min="13061" max="13061" width="5.88671875" style="259" customWidth="1"/>
    <col min="13062" max="13062" width="6.44140625" style="259" customWidth="1"/>
    <col min="13063" max="13063" width="6.109375" style="259" bestFit="1" customWidth="1"/>
    <col min="13064" max="13064" width="6.44140625" style="259" customWidth="1"/>
    <col min="13065" max="13065" width="5" style="259" customWidth="1"/>
    <col min="13066" max="13066" width="6.44140625" style="259" customWidth="1"/>
    <col min="13067" max="13067" width="5" style="259" customWidth="1"/>
    <col min="13068" max="13068" width="6.44140625" style="259" customWidth="1"/>
    <col min="13069" max="13069" width="5" style="259" customWidth="1"/>
    <col min="13070" max="13070" width="6.44140625" style="259" customWidth="1"/>
    <col min="13071" max="13071" width="5" style="259" customWidth="1"/>
    <col min="13072" max="13072" width="6.44140625" style="259" customWidth="1"/>
    <col min="13073" max="13073" width="5" style="259" customWidth="1"/>
    <col min="13074" max="13074" width="6.44140625" style="259" customWidth="1"/>
    <col min="13075" max="13075" width="5" style="259" customWidth="1"/>
    <col min="13076" max="13076" width="3.77734375" style="259" customWidth="1"/>
    <col min="13077" max="13077" width="5.6640625" style="259" customWidth="1"/>
    <col min="13078" max="13078" width="3.77734375" style="259" customWidth="1"/>
    <col min="13079" max="13079" width="5" style="259" customWidth="1"/>
    <col min="13080" max="13080" width="3.77734375" style="259" customWidth="1"/>
    <col min="13081" max="13081" width="6.6640625" style="259" customWidth="1"/>
    <col min="13082" max="13095" width="6.109375" style="259" customWidth="1"/>
    <col min="13096" max="13097" width="6.21875" style="259" customWidth="1"/>
    <col min="13098" max="13312" width="9" style="259" customWidth="1"/>
    <col min="13313" max="13313" width="6.44140625" style="259" customWidth="1"/>
    <col min="13314" max="13316" width="6.6640625" style="259" customWidth="1"/>
    <col min="13317" max="13317" width="5.88671875" style="259" customWidth="1"/>
    <col min="13318" max="13318" width="6.44140625" style="259" customWidth="1"/>
    <col min="13319" max="13319" width="6.109375" style="259" bestFit="1" customWidth="1"/>
    <col min="13320" max="13320" width="6.44140625" style="259" customWidth="1"/>
    <col min="13321" max="13321" width="5" style="259" customWidth="1"/>
    <col min="13322" max="13322" width="6.44140625" style="259" customWidth="1"/>
    <col min="13323" max="13323" width="5" style="259" customWidth="1"/>
    <col min="13324" max="13324" width="6.44140625" style="259" customWidth="1"/>
    <col min="13325" max="13325" width="5" style="259" customWidth="1"/>
    <col min="13326" max="13326" width="6.44140625" style="259" customWidth="1"/>
    <col min="13327" max="13327" width="5" style="259" customWidth="1"/>
    <col min="13328" max="13328" width="6.44140625" style="259" customWidth="1"/>
    <col min="13329" max="13329" width="5" style="259" customWidth="1"/>
    <col min="13330" max="13330" width="6.44140625" style="259" customWidth="1"/>
    <col min="13331" max="13331" width="5" style="259" customWidth="1"/>
    <col min="13332" max="13332" width="3.77734375" style="259" customWidth="1"/>
    <col min="13333" max="13333" width="5.6640625" style="259" customWidth="1"/>
    <col min="13334" max="13334" width="3.77734375" style="259" customWidth="1"/>
    <col min="13335" max="13335" width="5" style="259" customWidth="1"/>
    <col min="13336" max="13336" width="3.77734375" style="259" customWidth="1"/>
    <col min="13337" max="13337" width="6.6640625" style="259" customWidth="1"/>
    <col min="13338" max="13351" width="6.109375" style="259" customWidth="1"/>
    <col min="13352" max="13353" width="6.21875" style="259" customWidth="1"/>
    <col min="13354" max="13568" width="9" style="259" customWidth="1"/>
    <col min="13569" max="13569" width="6.44140625" style="259" customWidth="1"/>
    <col min="13570" max="13572" width="6.6640625" style="259" customWidth="1"/>
    <col min="13573" max="13573" width="5.88671875" style="259" customWidth="1"/>
    <col min="13574" max="13574" width="6.44140625" style="259" customWidth="1"/>
    <col min="13575" max="13575" width="6.109375" style="259" bestFit="1" customWidth="1"/>
    <col min="13576" max="13576" width="6.44140625" style="259" customWidth="1"/>
    <col min="13577" max="13577" width="5" style="259" customWidth="1"/>
    <col min="13578" max="13578" width="6.44140625" style="259" customWidth="1"/>
    <col min="13579" max="13579" width="5" style="259" customWidth="1"/>
    <col min="13580" max="13580" width="6.44140625" style="259" customWidth="1"/>
    <col min="13581" max="13581" width="5" style="259" customWidth="1"/>
    <col min="13582" max="13582" width="6.44140625" style="259" customWidth="1"/>
    <col min="13583" max="13583" width="5" style="259" customWidth="1"/>
    <col min="13584" max="13584" width="6.44140625" style="259" customWidth="1"/>
    <col min="13585" max="13585" width="5" style="259" customWidth="1"/>
    <col min="13586" max="13586" width="6.44140625" style="259" customWidth="1"/>
    <col min="13587" max="13587" width="5" style="259" customWidth="1"/>
    <col min="13588" max="13588" width="3.77734375" style="259" customWidth="1"/>
    <col min="13589" max="13589" width="5.6640625" style="259" customWidth="1"/>
    <col min="13590" max="13590" width="3.77734375" style="259" customWidth="1"/>
    <col min="13591" max="13591" width="5" style="259" customWidth="1"/>
    <col min="13592" max="13592" width="3.77734375" style="259" customWidth="1"/>
    <col min="13593" max="13593" width="6.6640625" style="259" customWidth="1"/>
    <col min="13594" max="13607" width="6.109375" style="259" customWidth="1"/>
    <col min="13608" max="13609" width="6.21875" style="259" customWidth="1"/>
    <col min="13610" max="13824" width="9" style="259" customWidth="1"/>
    <col min="13825" max="13825" width="6.44140625" style="259" customWidth="1"/>
    <col min="13826" max="13828" width="6.6640625" style="259" customWidth="1"/>
    <col min="13829" max="13829" width="5.88671875" style="259" customWidth="1"/>
    <col min="13830" max="13830" width="6.44140625" style="259" customWidth="1"/>
    <col min="13831" max="13831" width="6.109375" style="259" bestFit="1" customWidth="1"/>
    <col min="13832" max="13832" width="6.44140625" style="259" customWidth="1"/>
    <col min="13833" max="13833" width="5" style="259" customWidth="1"/>
    <col min="13834" max="13834" width="6.44140625" style="259" customWidth="1"/>
    <col min="13835" max="13835" width="5" style="259" customWidth="1"/>
    <col min="13836" max="13836" width="6.44140625" style="259" customWidth="1"/>
    <col min="13837" max="13837" width="5" style="259" customWidth="1"/>
    <col min="13838" max="13838" width="6.44140625" style="259" customWidth="1"/>
    <col min="13839" max="13839" width="5" style="259" customWidth="1"/>
    <col min="13840" max="13840" width="6.44140625" style="259" customWidth="1"/>
    <col min="13841" max="13841" width="5" style="259" customWidth="1"/>
    <col min="13842" max="13842" width="6.44140625" style="259" customWidth="1"/>
    <col min="13843" max="13843" width="5" style="259" customWidth="1"/>
    <col min="13844" max="13844" width="3.77734375" style="259" customWidth="1"/>
    <col min="13845" max="13845" width="5.6640625" style="259" customWidth="1"/>
    <col min="13846" max="13846" width="3.77734375" style="259" customWidth="1"/>
    <col min="13847" max="13847" width="5" style="259" customWidth="1"/>
    <col min="13848" max="13848" width="3.77734375" style="259" customWidth="1"/>
    <col min="13849" max="13849" width="6.6640625" style="259" customWidth="1"/>
    <col min="13850" max="13863" width="6.109375" style="259" customWidth="1"/>
    <col min="13864" max="13865" width="6.21875" style="259" customWidth="1"/>
    <col min="13866" max="14080" width="9" style="259" customWidth="1"/>
    <col min="14081" max="14081" width="6.44140625" style="259" customWidth="1"/>
    <col min="14082" max="14084" width="6.6640625" style="259" customWidth="1"/>
    <col min="14085" max="14085" width="5.88671875" style="259" customWidth="1"/>
    <col min="14086" max="14086" width="6.44140625" style="259" customWidth="1"/>
    <col min="14087" max="14087" width="6.109375" style="259" bestFit="1" customWidth="1"/>
    <col min="14088" max="14088" width="6.44140625" style="259" customWidth="1"/>
    <col min="14089" max="14089" width="5" style="259" customWidth="1"/>
    <col min="14090" max="14090" width="6.44140625" style="259" customWidth="1"/>
    <col min="14091" max="14091" width="5" style="259" customWidth="1"/>
    <col min="14092" max="14092" width="6.44140625" style="259" customWidth="1"/>
    <col min="14093" max="14093" width="5" style="259" customWidth="1"/>
    <col min="14094" max="14094" width="6.44140625" style="259" customWidth="1"/>
    <col min="14095" max="14095" width="5" style="259" customWidth="1"/>
    <col min="14096" max="14096" width="6.44140625" style="259" customWidth="1"/>
    <col min="14097" max="14097" width="5" style="259" customWidth="1"/>
    <col min="14098" max="14098" width="6.44140625" style="259" customWidth="1"/>
    <col min="14099" max="14099" width="5" style="259" customWidth="1"/>
    <col min="14100" max="14100" width="3.77734375" style="259" customWidth="1"/>
    <col min="14101" max="14101" width="5.6640625" style="259" customWidth="1"/>
    <col min="14102" max="14102" width="3.77734375" style="259" customWidth="1"/>
    <col min="14103" max="14103" width="5" style="259" customWidth="1"/>
    <col min="14104" max="14104" width="3.77734375" style="259" customWidth="1"/>
    <col min="14105" max="14105" width="6.6640625" style="259" customWidth="1"/>
    <col min="14106" max="14119" width="6.109375" style="259" customWidth="1"/>
    <col min="14120" max="14121" width="6.21875" style="259" customWidth="1"/>
    <col min="14122" max="14336" width="9" style="259" customWidth="1"/>
    <col min="14337" max="14337" width="6.44140625" style="259" customWidth="1"/>
    <col min="14338" max="14340" width="6.6640625" style="259" customWidth="1"/>
    <col min="14341" max="14341" width="5.88671875" style="259" customWidth="1"/>
    <col min="14342" max="14342" width="6.44140625" style="259" customWidth="1"/>
    <col min="14343" max="14343" width="6.109375" style="259" bestFit="1" customWidth="1"/>
    <col min="14344" max="14344" width="6.44140625" style="259" customWidth="1"/>
    <col min="14345" max="14345" width="5" style="259" customWidth="1"/>
    <col min="14346" max="14346" width="6.44140625" style="259" customWidth="1"/>
    <col min="14347" max="14347" width="5" style="259" customWidth="1"/>
    <col min="14348" max="14348" width="6.44140625" style="259" customWidth="1"/>
    <col min="14349" max="14349" width="5" style="259" customWidth="1"/>
    <col min="14350" max="14350" width="6.44140625" style="259" customWidth="1"/>
    <col min="14351" max="14351" width="5" style="259" customWidth="1"/>
    <col min="14352" max="14352" width="6.44140625" style="259" customWidth="1"/>
    <col min="14353" max="14353" width="5" style="259" customWidth="1"/>
    <col min="14354" max="14354" width="6.44140625" style="259" customWidth="1"/>
    <col min="14355" max="14355" width="5" style="259" customWidth="1"/>
    <col min="14356" max="14356" width="3.77734375" style="259" customWidth="1"/>
    <col min="14357" max="14357" width="5.6640625" style="259" customWidth="1"/>
    <col min="14358" max="14358" width="3.77734375" style="259" customWidth="1"/>
    <col min="14359" max="14359" width="5" style="259" customWidth="1"/>
    <col min="14360" max="14360" width="3.77734375" style="259" customWidth="1"/>
    <col min="14361" max="14361" width="6.6640625" style="259" customWidth="1"/>
    <col min="14362" max="14375" width="6.109375" style="259" customWidth="1"/>
    <col min="14376" max="14377" width="6.21875" style="259" customWidth="1"/>
    <col min="14378" max="14592" width="9" style="259" customWidth="1"/>
    <col min="14593" max="14593" width="6.44140625" style="259" customWidth="1"/>
    <col min="14594" max="14596" width="6.6640625" style="259" customWidth="1"/>
    <col min="14597" max="14597" width="5.88671875" style="259" customWidth="1"/>
    <col min="14598" max="14598" width="6.44140625" style="259" customWidth="1"/>
    <col min="14599" max="14599" width="6.109375" style="259" bestFit="1" customWidth="1"/>
    <col min="14600" max="14600" width="6.44140625" style="259" customWidth="1"/>
    <col min="14601" max="14601" width="5" style="259" customWidth="1"/>
    <col min="14602" max="14602" width="6.44140625" style="259" customWidth="1"/>
    <col min="14603" max="14603" width="5" style="259" customWidth="1"/>
    <col min="14604" max="14604" width="6.44140625" style="259" customWidth="1"/>
    <col min="14605" max="14605" width="5" style="259" customWidth="1"/>
    <col min="14606" max="14606" width="6.44140625" style="259" customWidth="1"/>
    <col min="14607" max="14607" width="5" style="259" customWidth="1"/>
    <col min="14608" max="14608" width="6.44140625" style="259" customWidth="1"/>
    <col min="14609" max="14609" width="5" style="259" customWidth="1"/>
    <col min="14610" max="14610" width="6.44140625" style="259" customWidth="1"/>
    <col min="14611" max="14611" width="5" style="259" customWidth="1"/>
    <col min="14612" max="14612" width="3.77734375" style="259" customWidth="1"/>
    <col min="14613" max="14613" width="5.6640625" style="259" customWidth="1"/>
    <col min="14614" max="14614" width="3.77734375" style="259" customWidth="1"/>
    <col min="14615" max="14615" width="5" style="259" customWidth="1"/>
    <col min="14616" max="14616" width="3.77734375" style="259" customWidth="1"/>
    <col min="14617" max="14617" width="6.6640625" style="259" customWidth="1"/>
    <col min="14618" max="14631" width="6.109375" style="259" customWidth="1"/>
    <col min="14632" max="14633" width="6.21875" style="259" customWidth="1"/>
    <col min="14634" max="14848" width="9" style="259" customWidth="1"/>
    <col min="14849" max="14849" width="6.44140625" style="259" customWidth="1"/>
    <col min="14850" max="14852" width="6.6640625" style="259" customWidth="1"/>
    <col min="14853" max="14853" width="5.88671875" style="259" customWidth="1"/>
    <col min="14854" max="14854" width="6.44140625" style="259" customWidth="1"/>
    <col min="14855" max="14855" width="6.109375" style="259" bestFit="1" customWidth="1"/>
    <col min="14856" max="14856" width="6.44140625" style="259" customWidth="1"/>
    <col min="14857" max="14857" width="5" style="259" customWidth="1"/>
    <col min="14858" max="14858" width="6.44140625" style="259" customWidth="1"/>
    <col min="14859" max="14859" width="5" style="259" customWidth="1"/>
    <col min="14860" max="14860" width="6.44140625" style="259" customWidth="1"/>
    <col min="14861" max="14861" width="5" style="259" customWidth="1"/>
    <col min="14862" max="14862" width="6.44140625" style="259" customWidth="1"/>
    <col min="14863" max="14863" width="5" style="259" customWidth="1"/>
    <col min="14864" max="14864" width="6.44140625" style="259" customWidth="1"/>
    <col min="14865" max="14865" width="5" style="259" customWidth="1"/>
    <col min="14866" max="14866" width="6.44140625" style="259" customWidth="1"/>
    <col min="14867" max="14867" width="5" style="259" customWidth="1"/>
    <col min="14868" max="14868" width="3.77734375" style="259" customWidth="1"/>
    <col min="14869" max="14869" width="5.6640625" style="259" customWidth="1"/>
    <col min="14870" max="14870" width="3.77734375" style="259" customWidth="1"/>
    <col min="14871" max="14871" width="5" style="259" customWidth="1"/>
    <col min="14872" max="14872" width="3.77734375" style="259" customWidth="1"/>
    <col min="14873" max="14873" width="6.6640625" style="259" customWidth="1"/>
    <col min="14874" max="14887" width="6.109375" style="259" customWidth="1"/>
    <col min="14888" max="14889" width="6.21875" style="259" customWidth="1"/>
    <col min="14890" max="15104" width="9" style="259" customWidth="1"/>
    <col min="15105" max="15105" width="6.44140625" style="259" customWidth="1"/>
    <col min="15106" max="15108" width="6.6640625" style="259" customWidth="1"/>
    <col min="15109" max="15109" width="5.88671875" style="259" customWidth="1"/>
    <col min="15110" max="15110" width="6.44140625" style="259" customWidth="1"/>
    <col min="15111" max="15111" width="6.109375" style="259" bestFit="1" customWidth="1"/>
    <col min="15112" max="15112" width="6.44140625" style="259" customWidth="1"/>
    <col min="15113" max="15113" width="5" style="259" customWidth="1"/>
    <col min="15114" max="15114" width="6.44140625" style="259" customWidth="1"/>
    <col min="15115" max="15115" width="5" style="259" customWidth="1"/>
    <col min="15116" max="15116" width="6.44140625" style="259" customWidth="1"/>
    <col min="15117" max="15117" width="5" style="259" customWidth="1"/>
    <col min="15118" max="15118" width="6.44140625" style="259" customWidth="1"/>
    <col min="15119" max="15119" width="5" style="259" customWidth="1"/>
    <col min="15120" max="15120" width="6.44140625" style="259" customWidth="1"/>
    <col min="15121" max="15121" width="5" style="259" customWidth="1"/>
    <col min="15122" max="15122" width="6.44140625" style="259" customWidth="1"/>
    <col min="15123" max="15123" width="5" style="259" customWidth="1"/>
    <col min="15124" max="15124" width="3.77734375" style="259" customWidth="1"/>
    <col min="15125" max="15125" width="5.6640625" style="259" customWidth="1"/>
    <col min="15126" max="15126" width="3.77734375" style="259" customWidth="1"/>
    <col min="15127" max="15127" width="5" style="259" customWidth="1"/>
    <col min="15128" max="15128" width="3.77734375" style="259" customWidth="1"/>
    <col min="15129" max="15129" width="6.6640625" style="259" customWidth="1"/>
    <col min="15130" max="15143" width="6.109375" style="259" customWidth="1"/>
    <col min="15144" max="15145" width="6.21875" style="259" customWidth="1"/>
    <col min="15146" max="15360" width="9" style="259" customWidth="1"/>
    <col min="15361" max="15361" width="6.44140625" style="259" customWidth="1"/>
    <col min="15362" max="15364" width="6.6640625" style="259" customWidth="1"/>
    <col min="15365" max="15365" width="5.88671875" style="259" customWidth="1"/>
    <col min="15366" max="15366" width="6.44140625" style="259" customWidth="1"/>
    <col min="15367" max="15367" width="6.109375" style="259" bestFit="1" customWidth="1"/>
    <col min="15368" max="15368" width="6.44140625" style="259" customWidth="1"/>
    <col min="15369" max="15369" width="5" style="259" customWidth="1"/>
    <col min="15370" max="15370" width="6.44140625" style="259" customWidth="1"/>
    <col min="15371" max="15371" width="5" style="259" customWidth="1"/>
    <col min="15372" max="15372" width="6.44140625" style="259" customWidth="1"/>
    <col min="15373" max="15373" width="5" style="259" customWidth="1"/>
    <col min="15374" max="15374" width="6.44140625" style="259" customWidth="1"/>
    <col min="15375" max="15375" width="5" style="259" customWidth="1"/>
    <col min="15376" max="15376" width="6.44140625" style="259" customWidth="1"/>
    <col min="15377" max="15377" width="5" style="259" customWidth="1"/>
    <col min="15378" max="15378" width="6.44140625" style="259" customWidth="1"/>
    <col min="15379" max="15379" width="5" style="259" customWidth="1"/>
    <col min="15380" max="15380" width="3.77734375" style="259" customWidth="1"/>
    <col min="15381" max="15381" width="5.6640625" style="259" customWidth="1"/>
    <col min="15382" max="15382" width="3.77734375" style="259" customWidth="1"/>
    <col min="15383" max="15383" width="5" style="259" customWidth="1"/>
    <col min="15384" max="15384" width="3.77734375" style="259" customWidth="1"/>
    <col min="15385" max="15385" width="6.6640625" style="259" customWidth="1"/>
    <col min="15386" max="15399" width="6.109375" style="259" customWidth="1"/>
    <col min="15400" max="15401" width="6.21875" style="259" customWidth="1"/>
    <col min="15402" max="15616" width="9" style="259" customWidth="1"/>
    <col min="15617" max="15617" width="6.44140625" style="259" customWidth="1"/>
    <col min="15618" max="15620" width="6.6640625" style="259" customWidth="1"/>
    <col min="15621" max="15621" width="5.88671875" style="259" customWidth="1"/>
    <col min="15622" max="15622" width="6.44140625" style="259" customWidth="1"/>
    <col min="15623" max="15623" width="6.109375" style="259" bestFit="1" customWidth="1"/>
    <col min="15624" max="15624" width="6.44140625" style="259" customWidth="1"/>
    <col min="15625" max="15625" width="5" style="259" customWidth="1"/>
    <col min="15626" max="15626" width="6.44140625" style="259" customWidth="1"/>
    <col min="15627" max="15627" width="5" style="259" customWidth="1"/>
    <col min="15628" max="15628" width="6.44140625" style="259" customWidth="1"/>
    <col min="15629" max="15629" width="5" style="259" customWidth="1"/>
    <col min="15630" max="15630" width="6.44140625" style="259" customWidth="1"/>
    <col min="15631" max="15631" width="5" style="259" customWidth="1"/>
    <col min="15632" max="15632" width="6.44140625" style="259" customWidth="1"/>
    <col min="15633" max="15633" width="5" style="259" customWidth="1"/>
    <col min="15634" max="15634" width="6.44140625" style="259" customWidth="1"/>
    <col min="15635" max="15635" width="5" style="259" customWidth="1"/>
    <col min="15636" max="15636" width="3.77734375" style="259" customWidth="1"/>
    <col min="15637" max="15637" width="5.6640625" style="259" customWidth="1"/>
    <col min="15638" max="15638" width="3.77734375" style="259" customWidth="1"/>
    <col min="15639" max="15639" width="5" style="259" customWidth="1"/>
    <col min="15640" max="15640" width="3.77734375" style="259" customWidth="1"/>
    <col min="15641" max="15641" width="6.6640625" style="259" customWidth="1"/>
    <col min="15642" max="15655" width="6.109375" style="259" customWidth="1"/>
    <col min="15656" max="15657" width="6.21875" style="259" customWidth="1"/>
    <col min="15658" max="15872" width="9" style="259" customWidth="1"/>
    <col min="15873" max="15873" width="6.44140625" style="259" customWidth="1"/>
    <col min="15874" max="15876" width="6.6640625" style="259" customWidth="1"/>
    <col min="15877" max="15877" width="5.88671875" style="259" customWidth="1"/>
    <col min="15878" max="15878" width="6.44140625" style="259" customWidth="1"/>
    <col min="15879" max="15879" width="6.109375" style="259" bestFit="1" customWidth="1"/>
    <col min="15880" max="15880" width="6.44140625" style="259" customWidth="1"/>
    <col min="15881" max="15881" width="5" style="259" customWidth="1"/>
    <col min="15882" max="15882" width="6.44140625" style="259" customWidth="1"/>
    <col min="15883" max="15883" width="5" style="259" customWidth="1"/>
    <col min="15884" max="15884" width="6.44140625" style="259" customWidth="1"/>
    <col min="15885" max="15885" width="5" style="259" customWidth="1"/>
    <col min="15886" max="15886" width="6.44140625" style="259" customWidth="1"/>
    <col min="15887" max="15887" width="5" style="259" customWidth="1"/>
    <col min="15888" max="15888" width="6.44140625" style="259" customWidth="1"/>
    <col min="15889" max="15889" width="5" style="259" customWidth="1"/>
    <col min="15890" max="15890" width="6.44140625" style="259" customWidth="1"/>
    <col min="15891" max="15891" width="5" style="259" customWidth="1"/>
    <col min="15892" max="15892" width="3.77734375" style="259" customWidth="1"/>
    <col min="15893" max="15893" width="5.6640625" style="259" customWidth="1"/>
    <col min="15894" max="15894" width="3.77734375" style="259" customWidth="1"/>
    <col min="15895" max="15895" width="5" style="259" customWidth="1"/>
    <col min="15896" max="15896" width="3.77734375" style="259" customWidth="1"/>
    <col min="15897" max="15897" width="6.6640625" style="259" customWidth="1"/>
    <col min="15898" max="15911" width="6.109375" style="259" customWidth="1"/>
    <col min="15912" max="15913" width="6.21875" style="259" customWidth="1"/>
    <col min="15914" max="16128" width="9" style="259" customWidth="1"/>
    <col min="16129" max="16129" width="6.44140625" style="259" customWidth="1"/>
    <col min="16130" max="16132" width="6.6640625" style="259" customWidth="1"/>
    <col min="16133" max="16133" width="5.88671875" style="259" customWidth="1"/>
    <col min="16134" max="16134" width="6.44140625" style="259" customWidth="1"/>
    <col min="16135" max="16135" width="6.109375" style="259" bestFit="1" customWidth="1"/>
    <col min="16136" max="16136" width="6.44140625" style="259" customWidth="1"/>
    <col min="16137" max="16137" width="5" style="259" customWidth="1"/>
    <col min="16138" max="16138" width="6.44140625" style="259" customWidth="1"/>
    <col min="16139" max="16139" width="5" style="259" customWidth="1"/>
    <col min="16140" max="16140" width="6.44140625" style="259" customWidth="1"/>
    <col min="16141" max="16141" width="5" style="259" customWidth="1"/>
    <col min="16142" max="16142" width="6.44140625" style="259" customWidth="1"/>
    <col min="16143" max="16143" width="5" style="259" customWidth="1"/>
    <col min="16144" max="16144" width="6.44140625" style="259" customWidth="1"/>
    <col min="16145" max="16145" width="5" style="259" customWidth="1"/>
    <col min="16146" max="16146" width="6.44140625" style="259" customWidth="1"/>
    <col min="16147" max="16147" width="5" style="259" customWidth="1"/>
    <col min="16148" max="16148" width="3.77734375" style="259" customWidth="1"/>
    <col min="16149" max="16149" width="5.6640625" style="259" customWidth="1"/>
    <col min="16150" max="16150" width="3.77734375" style="259" customWidth="1"/>
    <col min="16151" max="16151" width="5" style="259" customWidth="1"/>
    <col min="16152" max="16152" width="3.77734375" style="259" customWidth="1"/>
    <col min="16153" max="16153" width="6.6640625" style="259" customWidth="1"/>
    <col min="16154" max="16167" width="6.109375" style="259" customWidth="1"/>
    <col min="16168" max="16169" width="6.21875" style="259" customWidth="1"/>
    <col min="16170" max="16384" width="9" style="259" customWidth="1"/>
  </cols>
  <sheetData>
    <row r="1" spans="1:24" ht="19.5" customHeight="1" x14ac:dyDescent="0.2">
      <c r="A1" s="258" t="s">
        <v>721</v>
      </c>
    </row>
    <row r="2" spans="1:24" ht="19.5" customHeight="1" x14ac:dyDescent="0.2">
      <c r="A2" s="258"/>
    </row>
    <row r="3" spans="1:24" ht="16.5" customHeight="1" x14ac:dyDescent="0.2">
      <c r="A3" s="46" t="s">
        <v>206</v>
      </c>
      <c r="B3" s="233"/>
      <c r="C3" s="233"/>
      <c r="D3" s="233"/>
      <c r="E3" s="233"/>
      <c r="F3" s="233"/>
      <c r="G3" s="233"/>
      <c r="X3" s="210" t="s">
        <v>697</v>
      </c>
    </row>
    <row r="4" spans="1:24" ht="13.5" customHeight="1" x14ac:dyDescent="0.2">
      <c r="A4" s="391" t="s">
        <v>133</v>
      </c>
      <c r="B4" s="394"/>
      <c r="C4" s="395"/>
      <c r="D4" s="395"/>
      <c r="E4" s="395"/>
      <c r="F4" s="395"/>
      <c r="G4" s="395"/>
      <c r="H4" s="395"/>
      <c r="I4" s="395"/>
      <c r="J4" s="395"/>
      <c r="K4" s="395"/>
      <c r="L4" s="395"/>
      <c r="M4" s="395"/>
      <c r="N4" s="395"/>
      <c r="O4" s="395"/>
      <c r="P4" s="395"/>
      <c r="Q4" s="395"/>
      <c r="R4" s="395"/>
      <c r="S4" s="395"/>
      <c r="T4" s="395"/>
      <c r="U4" s="395"/>
      <c r="V4" s="395"/>
      <c r="W4" s="395"/>
      <c r="X4" s="395"/>
    </row>
    <row r="5" spans="1:24" ht="13.5" customHeight="1" x14ac:dyDescent="0.2">
      <c r="A5" s="392"/>
      <c r="B5" s="395" t="s">
        <v>497</v>
      </c>
      <c r="C5" s="395"/>
      <c r="D5" s="396" t="s">
        <v>498</v>
      </c>
      <c r="E5" s="394"/>
      <c r="F5" s="395"/>
      <c r="G5" s="395"/>
      <c r="H5" s="395"/>
      <c r="I5" s="395"/>
      <c r="J5" s="395"/>
      <c r="K5" s="395"/>
      <c r="L5" s="395"/>
      <c r="M5" s="395"/>
      <c r="N5" s="395"/>
      <c r="O5" s="395"/>
      <c r="P5" s="395"/>
      <c r="Q5" s="395"/>
      <c r="R5" s="395"/>
      <c r="S5" s="395"/>
      <c r="T5" s="395"/>
      <c r="U5" s="395"/>
      <c r="V5" s="395"/>
      <c r="W5" s="395"/>
      <c r="X5" s="395"/>
    </row>
    <row r="6" spans="1:24" ht="13.5" customHeight="1" x14ac:dyDescent="0.2">
      <c r="A6" s="392"/>
      <c r="B6" s="395" t="s">
        <v>74</v>
      </c>
      <c r="C6" s="397" t="s">
        <v>499</v>
      </c>
      <c r="D6" s="396"/>
      <c r="E6" s="408" t="s">
        <v>359</v>
      </c>
      <c r="F6" s="409"/>
      <c r="G6" s="409"/>
      <c r="H6" s="409"/>
      <c r="I6" s="409"/>
      <c r="J6" s="409"/>
      <c r="K6" s="409"/>
      <c r="L6" s="409"/>
      <c r="M6" s="409"/>
      <c r="N6" s="409"/>
      <c r="O6" s="409"/>
      <c r="P6" s="409"/>
      <c r="Q6" s="409"/>
      <c r="R6" s="360"/>
      <c r="S6" s="410"/>
      <c r="T6" s="380" t="s">
        <v>500</v>
      </c>
      <c r="U6" s="380"/>
      <c r="V6" s="380"/>
      <c r="W6" s="380"/>
      <c r="X6" s="380"/>
    </row>
    <row r="7" spans="1:24" ht="13.5" customHeight="1" x14ac:dyDescent="0.2">
      <c r="A7" s="393"/>
      <c r="B7" s="395"/>
      <c r="C7" s="397"/>
      <c r="D7" s="396"/>
      <c r="E7" s="411"/>
      <c r="F7" s="412"/>
      <c r="G7" s="412"/>
      <c r="H7" s="412"/>
      <c r="I7" s="412"/>
      <c r="J7" s="412"/>
      <c r="K7" s="412"/>
      <c r="L7" s="412"/>
      <c r="M7" s="412"/>
      <c r="N7" s="412"/>
      <c r="O7" s="412"/>
      <c r="P7" s="412"/>
      <c r="Q7" s="412"/>
      <c r="R7" s="413"/>
      <c r="S7" s="414"/>
      <c r="T7" s="381"/>
      <c r="U7" s="415"/>
      <c r="V7" s="415"/>
      <c r="W7" s="415"/>
      <c r="X7" s="415"/>
    </row>
    <row r="8" spans="1:24" ht="21.75" customHeight="1" x14ac:dyDescent="0.2">
      <c r="A8" s="405">
        <v>46499</v>
      </c>
      <c r="B8" s="407">
        <v>3590</v>
      </c>
      <c r="C8" s="407">
        <v>21003</v>
      </c>
      <c r="D8" s="407">
        <v>21320</v>
      </c>
      <c r="E8" s="261" t="s">
        <v>314</v>
      </c>
      <c r="F8" s="262" t="s">
        <v>494</v>
      </c>
      <c r="G8" s="263">
        <v>10143</v>
      </c>
      <c r="H8" s="262" t="s">
        <v>501</v>
      </c>
      <c r="I8" s="263">
        <v>8263</v>
      </c>
      <c r="J8" s="262" t="s">
        <v>502</v>
      </c>
      <c r="K8" s="263">
        <v>80</v>
      </c>
      <c r="L8" s="262" t="s">
        <v>503</v>
      </c>
      <c r="M8" s="264">
        <v>398</v>
      </c>
      <c r="N8" s="262" t="s">
        <v>504</v>
      </c>
      <c r="O8" s="264">
        <v>152</v>
      </c>
      <c r="P8" s="262" t="s">
        <v>170</v>
      </c>
      <c r="Q8" s="264">
        <v>50</v>
      </c>
      <c r="R8" s="262" t="s">
        <v>209</v>
      </c>
      <c r="S8" s="262">
        <v>774</v>
      </c>
      <c r="T8" s="265" t="s">
        <v>314</v>
      </c>
      <c r="U8" s="389" t="s">
        <v>505</v>
      </c>
      <c r="V8" s="390">
        <v>294</v>
      </c>
      <c r="W8" s="389" t="s">
        <v>0</v>
      </c>
      <c r="X8" s="390">
        <v>431</v>
      </c>
    </row>
    <row r="9" spans="1:24" ht="21.75" customHeight="1" x14ac:dyDescent="0.2">
      <c r="A9" s="406"/>
      <c r="B9" s="405"/>
      <c r="C9" s="405"/>
      <c r="D9" s="405"/>
      <c r="E9" s="266">
        <f>SUM(G8,I8,K8,M8,O8,Q8,S8,G9,I9,K9,M9,O9,Q9,S9)</f>
        <v>20595</v>
      </c>
      <c r="F9" s="267" t="s">
        <v>334</v>
      </c>
      <c r="G9" s="268">
        <v>281</v>
      </c>
      <c r="H9" s="265" t="s">
        <v>127</v>
      </c>
      <c r="I9" s="268">
        <v>311</v>
      </c>
      <c r="J9" s="265" t="s">
        <v>506</v>
      </c>
      <c r="K9" s="268">
        <v>62</v>
      </c>
      <c r="L9" s="265" t="s">
        <v>507</v>
      </c>
      <c r="M9" s="211">
        <v>68</v>
      </c>
      <c r="N9" s="265" t="s">
        <v>508</v>
      </c>
      <c r="O9" s="211">
        <v>5</v>
      </c>
      <c r="P9" s="265" t="s">
        <v>509</v>
      </c>
      <c r="Q9" s="211">
        <v>2</v>
      </c>
      <c r="R9" s="265" t="s">
        <v>510</v>
      </c>
      <c r="S9" s="211">
        <v>6</v>
      </c>
      <c r="T9" s="35">
        <f>SUM(V8,X8)</f>
        <v>725</v>
      </c>
      <c r="U9" s="386"/>
      <c r="V9" s="388"/>
      <c r="W9" s="386"/>
      <c r="X9" s="388"/>
    </row>
    <row r="10" spans="1:24" ht="7.5" customHeight="1" x14ac:dyDescent="0.2">
      <c r="A10" s="269"/>
      <c r="B10" s="210"/>
      <c r="C10" s="210"/>
      <c r="D10" s="210"/>
      <c r="E10" s="210"/>
      <c r="F10" s="270"/>
      <c r="G10" s="271"/>
      <c r="H10" s="272"/>
      <c r="I10" s="210"/>
      <c r="J10" s="272"/>
      <c r="K10" s="271"/>
      <c r="M10" s="210"/>
      <c r="N10" s="272"/>
      <c r="O10" s="210"/>
      <c r="P10" s="244"/>
      <c r="Q10" s="210"/>
      <c r="R10" s="244"/>
      <c r="S10" s="210"/>
      <c r="T10" s="210"/>
      <c r="U10" s="244"/>
      <c r="V10" s="210"/>
      <c r="W10" s="210"/>
      <c r="X10" s="210"/>
    </row>
    <row r="11" spans="1:24" ht="16.5" customHeight="1" x14ac:dyDescent="0.2">
      <c r="A11" s="273" t="s">
        <v>511</v>
      </c>
      <c r="F11" s="274"/>
      <c r="G11" s="274"/>
    </row>
    <row r="12" spans="1:24" ht="13.5" customHeight="1" x14ac:dyDescent="0.2">
      <c r="A12" s="391" t="s">
        <v>133</v>
      </c>
      <c r="B12" s="394"/>
      <c r="C12" s="395"/>
      <c r="D12" s="395"/>
      <c r="E12" s="395"/>
      <c r="F12" s="395"/>
      <c r="G12" s="395"/>
      <c r="H12" s="395"/>
      <c r="I12" s="395"/>
      <c r="J12" s="395"/>
      <c r="K12" s="395"/>
      <c r="L12" s="395"/>
      <c r="M12" s="395"/>
      <c r="N12" s="395"/>
      <c r="O12" s="395"/>
      <c r="P12" s="395"/>
      <c r="Q12" s="395"/>
      <c r="R12" s="395"/>
      <c r="S12" s="395"/>
      <c r="T12" s="395"/>
      <c r="U12" s="395"/>
      <c r="V12" s="395"/>
      <c r="W12" s="395"/>
      <c r="X12" s="395"/>
    </row>
    <row r="13" spans="1:24" ht="13.5" customHeight="1" x14ac:dyDescent="0.2">
      <c r="A13" s="392"/>
      <c r="B13" s="395" t="s">
        <v>512</v>
      </c>
      <c r="C13" s="395"/>
      <c r="D13" s="396" t="s">
        <v>513</v>
      </c>
      <c r="E13" s="394"/>
      <c r="F13" s="395"/>
      <c r="G13" s="395"/>
      <c r="H13" s="395"/>
      <c r="I13" s="395"/>
      <c r="J13" s="395"/>
      <c r="K13" s="395"/>
      <c r="L13" s="395"/>
      <c r="M13" s="395"/>
      <c r="N13" s="395"/>
      <c r="O13" s="395"/>
      <c r="P13" s="395"/>
      <c r="Q13" s="395"/>
      <c r="R13" s="395"/>
      <c r="S13" s="395"/>
      <c r="T13" s="395"/>
      <c r="U13" s="395"/>
      <c r="V13" s="395"/>
      <c r="W13" s="395"/>
      <c r="X13" s="395"/>
    </row>
    <row r="14" spans="1:24" ht="13.5" customHeight="1" x14ac:dyDescent="0.2">
      <c r="A14" s="392"/>
      <c r="B14" s="395" t="s">
        <v>514</v>
      </c>
      <c r="C14" s="397" t="s">
        <v>385</v>
      </c>
      <c r="D14" s="396"/>
      <c r="E14" s="398" t="s">
        <v>359</v>
      </c>
      <c r="F14" s="359"/>
      <c r="G14" s="359"/>
      <c r="H14" s="359"/>
      <c r="I14" s="359"/>
      <c r="J14" s="359"/>
      <c r="K14" s="359"/>
      <c r="L14" s="359"/>
      <c r="M14" s="359"/>
      <c r="N14" s="359"/>
      <c r="O14" s="359"/>
      <c r="P14" s="359"/>
      <c r="Q14" s="359"/>
      <c r="R14" s="399"/>
      <c r="S14" s="400"/>
      <c r="T14" s="380" t="s">
        <v>500</v>
      </c>
      <c r="U14" s="380"/>
      <c r="V14" s="380"/>
      <c r="W14" s="380"/>
      <c r="X14" s="380"/>
    </row>
    <row r="15" spans="1:24" ht="13.5" customHeight="1" x14ac:dyDescent="0.2">
      <c r="A15" s="393"/>
      <c r="B15" s="395"/>
      <c r="C15" s="397"/>
      <c r="D15" s="396"/>
      <c r="E15" s="401"/>
      <c r="F15" s="402"/>
      <c r="G15" s="402"/>
      <c r="H15" s="402"/>
      <c r="I15" s="402"/>
      <c r="J15" s="402"/>
      <c r="K15" s="402"/>
      <c r="L15" s="402"/>
      <c r="M15" s="402"/>
      <c r="N15" s="402"/>
      <c r="O15" s="402"/>
      <c r="P15" s="402"/>
      <c r="Q15" s="402"/>
      <c r="R15" s="403"/>
      <c r="S15" s="404"/>
      <c r="T15" s="381"/>
      <c r="U15" s="380"/>
      <c r="V15" s="380"/>
      <c r="W15" s="380"/>
      <c r="X15" s="380"/>
    </row>
    <row r="16" spans="1:24" ht="21.75" customHeight="1" x14ac:dyDescent="0.2">
      <c r="A16" s="382">
        <v>43835</v>
      </c>
      <c r="B16" s="384">
        <v>3590</v>
      </c>
      <c r="C16" s="384">
        <v>21003</v>
      </c>
      <c r="D16" s="384">
        <v>18443</v>
      </c>
      <c r="E16" s="261" t="s">
        <v>314</v>
      </c>
      <c r="F16" s="262" t="s">
        <v>494</v>
      </c>
      <c r="G16" s="263">
        <v>5638</v>
      </c>
      <c r="H16" s="262" t="s">
        <v>501</v>
      </c>
      <c r="I16" s="263">
        <v>9124</v>
      </c>
      <c r="J16" s="262" t="s">
        <v>502</v>
      </c>
      <c r="K16" s="263">
        <v>87</v>
      </c>
      <c r="L16" s="262" t="s">
        <v>503</v>
      </c>
      <c r="M16" s="275">
        <v>1295</v>
      </c>
      <c r="N16" s="262" t="s">
        <v>504</v>
      </c>
      <c r="O16" s="264">
        <v>137</v>
      </c>
      <c r="P16" s="262" t="s">
        <v>170</v>
      </c>
      <c r="Q16" s="264">
        <v>34</v>
      </c>
      <c r="R16" s="262" t="s">
        <v>209</v>
      </c>
      <c r="S16" s="211">
        <v>869</v>
      </c>
      <c r="T16" s="276" t="s">
        <v>314</v>
      </c>
      <c r="U16" s="385" t="s">
        <v>505</v>
      </c>
      <c r="V16" s="387">
        <v>116</v>
      </c>
      <c r="W16" s="385" t="s">
        <v>0</v>
      </c>
      <c r="X16" s="387">
        <v>483</v>
      </c>
    </row>
    <row r="17" spans="1:24" ht="21.75" customHeight="1" x14ac:dyDescent="0.2">
      <c r="A17" s="383"/>
      <c r="B17" s="383"/>
      <c r="C17" s="383"/>
      <c r="D17" s="383"/>
      <c r="E17" s="266">
        <f>SUM(G16,I16,K16,M16,O16,Q16,S16,S17,Q17,O17,M17,G17,I17,K17)</f>
        <v>18057</v>
      </c>
      <c r="F17" s="267" t="s">
        <v>334</v>
      </c>
      <c r="G17" s="268">
        <v>313</v>
      </c>
      <c r="H17" s="265" t="s">
        <v>127</v>
      </c>
      <c r="I17" s="268">
        <v>278</v>
      </c>
      <c r="J17" s="265" t="s">
        <v>506</v>
      </c>
      <c r="K17" s="268">
        <v>103</v>
      </c>
      <c r="L17" s="265" t="s">
        <v>507</v>
      </c>
      <c r="M17" s="211">
        <v>111</v>
      </c>
      <c r="N17" s="265" t="s">
        <v>508</v>
      </c>
      <c r="O17" s="211">
        <v>19</v>
      </c>
      <c r="P17" s="265" t="s">
        <v>509</v>
      </c>
      <c r="Q17" s="211">
        <v>5</v>
      </c>
      <c r="R17" s="265" t="s">
        <v>510</v>
      </c>
      <c r="S17" s="211">
        <v>44</v>
      </c>
      <c r="T17" s="277">
        <f>SUM(V16,X16)</f>
        <v>599</v>
      </c>
      <c r="U17" s="386"/>
      <c r="V17" s="388"/>
      <c r="W17" s="386"/>
      <c r="X17" s="388"/>
    </row>
    <row r="18" spans="1:24" ht="19.5" customHeight="1" x14ac:dyDescent="0.2">
      <c r="A18" s="274"/>
      <c r="B18" s="274"/>
      <c r="C18" s="274"/>
      <c r="E18" s="274"/>
      <c r="F18" s="274"/>
      <c r="G18" s="274"/>
      <c r="I18" s="274"/>
      <c r="J18" s="274"/>
      <c r="K18" s="274"/>
      <c r="M18" s="229"/>
      <c r="O18" s="229"/>
      <c r="X18" s="210" t="s">
        <v>440</v>
      </c>
    </row>
    <row r="19" spans="1:24" ht="19.5" customHeight="1" x14ac:dyDescent="0.2">
      <c r="C19" s="274"/>
      <c r="G19" s="274"/>
    </row>
    <row r="20" spans="1:24" ht="19.5" customHeight="1" x14ac:dyDescent="0.2">
      <c r="B20" s="206"/>
      <c r="C20" s="274"/>
      <c r="F20" s="274"/>
      <c r="G20" s="274"/>
    </row>
    <row r="21" spans="1:24" ht="19.5" customHeight="1" x14ac:dyDescent="0.2">
      <c r="C21" s="274"/>
      <c r="F21" s="274"/>
      <c r="G21" s="274"/>
    </row>
    <row r="22" spans="1:24" ht="19.5" customHeight="1" x14ac:dyDescent="0.2">
      <c r="C22" s="274"/>
      <c r="G22" s="274"/>
      <c r="M22" s="274"/>
      <c r="N22" s="270"/>
      <c r="O22" s="274"/>
    </row>
    <row r="23" spans="1:24" ht="19.5" customHeight="1" x14ac:dyDescent="0.2"/>
    <row r="24" spans="1:24" ht="19.5" customHeight="1" x14ac:dyDescent="0.2"/>
    <row r="25" spans="1:24" ht="19.5" customHeight="1" x14ac:dyDescent="0.2"/>
    <row r="26" spans="1:24" ht="19.5" customHeight="1" x14ac:dyDescent="0.2"/>
    <row r="27" spans="1:24" ht="19.5" customHeight="1" x14ac:dyDescent="0.2"/>
    <row r="28" spans="1:24" ht="19.5" customHeight="1" x14ac:dyDescent="0.2"/>
    <row r="29" spans="1:24" ht="19.5" customHeight="1" x14ac:dyDescent="0.2"/>
    <row r="30" spans="1:24" ht="19.5" customHeight="1" x14ac:dyDescent="0.2"/>
    <row r="31" spans="1:24" ht="19.5" customHeight="1" x14ac:dyDescent="0.2"/>
    <row r="32" spans="1:24" ht="19.5" customHeight="1" x14ac:dyDescent="0.2"/>
    <row r="33" ht="19.5" customHeight="1" x14ac:dyDescent="0.2"/>
    <row r="34" ht="19.5" customHeight="1" x14ac:dyDescent="0.2"/>
    <row r="35" ht="19.5" customHeight="1" x14ac:dyDescent="0.2"/>
    <row r="36" ht="19.5" customHeight="1" x14ac:dyDescent="0.2"/>
    <row r="37" ht="19.5" customHeight="1" x14ac:dyDescent="0.2"/>
    <row r="38" ht="19.5" customHeight="1" x14ac:dyDescent="0.2"/>
    <row r="39" ht="19.5" customHeight="1" x14ac:dyDescent="0.2"/>
    <row r="40" ht="19.5" customHeight="1" x14ac:dyDescent="0.2"/>
    <row r="41" ht="19.5" customHeight="1" x14ac:dyDescent="0.2"/>
    <row r="42" ht="19.5" customHeight="1" x14ac:dyDescent="0.2"/>
    <row r="43" ht="19.5" customHeight="1" x14ac:dyDescent="0.2"/>
    <row r="44" ht="19.5" customHeight="1" x14ac:dyDescent="0.2"/>
    <row r="45" ht="19.5" customHeight="1" x14ac:dyDescent="0.2"/>
    <row r="46" ht="19.5" customHeight="1" x14ac:dyDescent="0.2"/>
    <row r="47" ht="19.5" customHeight="1" x14ac:dyDescent="0.2"/>
    <row r="48" ht="19.5" customHeight="1" x14ac:dyDescent="0.2"/>
    <row r="49" ht="19.5" customHeight="1" x14ac:dyDescent="0.2"/>
    <row r="50" ht="19.5" customHeight="1" x14ac:dyDescent="0.2"/>
    <row r="51" ht="19.5" customHeight="1" x14ac:dyDescent="0.2"/>
    <row r="52" ht="19.5" customHeight="1" x14ac:dyDescent="0.2"/>
    <row r="53" ht="19.5" customHeight="1" x14ac:dyDescent="0.2"/>
    <row r="54" ht="19.5" customHeight="1" x14ac:dyDescent="0.2"/>
    <row r="55" ht="19.5" customHeight="1" x14ac:dyDescent="0.2"/>
    <row r="56" ht="19.5" customHeight="1" x14ac:dyDescent="0.2"/>
    <row r="57" ht="19.5" customHeight="1" x14ac:dyDescent="0.2"/>
    <row r="58" ht="19.5" customHeight="1" x14ac:dyDescent="0.2"/>
    <row r="59" ht="19.5" customHeight="1" x14ac:dyDescent="0.2"/>
    <row r="60" ht="19.5" customHeight="1" x14ac:dyDescent="0.2"/>
    <row r="61" ht="19.5" customHeight="1" x14ac:dyDescent="0.2"/>
    <row r="62" ht="19.5" customHeight="1" x14ac:dyDescent="0.2"/>
    <row r="63" ht="19.5" customHeight="1" x14ac:dyDescent="0.2"/>
    <row r="64" ht="19.5" customHeight="1" x14ac:dyDescent="0.2"/>
    <row r="65" ht="19.5" customHeight="1" x14ac:dyDescent="0.2"/>
    <row r="66" ht="19.5" customHeight="1" x14ac:dyDescent="0.2"/>
    <row r="67" ht="19.5" customHeight="1" x14ac:dyDescent="0.2"/>
    <row r="68" ht="19.5" customHeight="1" x14ac:dyDescent="0.2"/>
    <row r="69" ht="19.5" customHeight="1" x14ac:dyDescent="0.2"/>
    <row r="70" ht="19.5" customHeight="1" x14ac:dyDescent="0.2"/>
    <row r="71" ht="19.5" customHeight="1" x14ac:dyDescent="0.2"/>
    <row r="72" ht="19.5" customHeight="1" x14ac:dyDescent="0.2"/>
    <row r="73" ht="19.5" customHeight="1" x14ac:dyDescent="0.2"/>
    <row r="74" ht="19.5" customHeight="1" x14ac:dyDescent="0.2"/>
    <row r="75" ht="19.5" customHeight="1" x14ac:dyDescent="0.2"/>
    <row r="76" ht="19.5" customHeight="1" x14ac:dyDescent="0.2"/>
    <row r="77" ht="19.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</sheetData>
  <mergeCells count="34">
    <mergeCell ref="A4:A7"/>
    <mergeCell ref="B4:X4"/>
    <mergeCell ref="B5:C5"/>
    <mergeCell ref="D5:D7"/>
    <mergeCell ref="E5:X5"/>
    <mergeCell ref="B6:B7"/>
    <mergeCell ref="C6:C7"/>
    <mergeCell ref="E6:S7"/>
    <mergeCell ref="T6:X7"/>
    <mergeCell ref="W8:W9"/>
    <mergeCell ref="X8:X9"/>
    <mergeCell ref="A12:A15"/>
    <mergeCell ref="B12:X12"/>
    <mergeCell ref="B13:C13"/>
    <mergeCell ref="D13:D15"/>
    <mergeCell ref="E13:X13"/>
    <mergeCell ref="B14:B15"/>
    <mergeCell ref="C14:C15"/>
    <mergeCell ref="E14:S15"/>
    <mergeCell ref="A8:A9"/>
    <mergeCell ref="B8:B9"/>
    <mergeCell ref="C8:C9"/>
    <mergeCell ref="D8:D9"/>
    <mergeCell ref="U8:U9"/>
    <mergeCell ref="V8:V9"/>
    <mergeCell ref="T14:X15"/>
    <mergeCell ref="A16:A17"/>
    <mergeCell ref="B16:B17"/>
    <mergeCell ref="C16:C17"/>
    <mergeCell ref="D16:D17"/>
    <mergeCell ref="U16:U17"/>
    <mergeCell ref="V16:V17"/>
    <mergeCell ref="W16:W17"/>
    <mergeCell ref="X16:X17"/>
  </mergeCells>
  <phoneticPr fontId="18"/>
  <pageMargins left="0.70866141732283472" right="0.70866141732283472" top="0.74803149606299213" bottom="0.74803149606299213" header="0.31496062992125984" footer="0.31496062992125984"/>
  <pageSetup paperSize="9" scale="94" fitToHeight="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9DF7E-33A7-4382-9380-6F48DFC4D1A9}">
  <dimension ref="A1:WVI300"/>
  <sheetViews>
    <sheetView view="pageBreakPreview" zoomScaleSheetLayoutView="100" workbookViewId="0"/>
  </sheetViews>
  <sheetFormatPr defaultRowHeight="10.8" x14ac:dyDescent="0.2"/>
  <cols>
    <col min="1" max="1" width="14.88671875" style="203" customWidth="1"/>
    <col min="2" max="4" width="11" style="203" customWidth="1"/>
    <col min="5" max="5" width="14" style="203" customWidth="1"/>
    <col min="6" max="6" width="11.6640625" style="203" customWidth="1"/>
    <col min="7" max="7" width="8" style="203" customWidth="1"/>
    <col min="8" max="8" width="7.77734375" style="203" customWidth="1"/>
    <col min="9" max="11" width="8" style="203" customWidth="1"/>
    <col min="12" max="16" width="10" style="203" customWidth="1"/>
    <col min="17" max="255" width="9" style="203" customWidth="1"/>
    <col min="256" max="256" width="14.88671875" style="203" customWidth="1"/>
    <col min="257" max="257" width="8.88671875" style="203" hidden="1" customWidth="1"/>
    <col min="258" max="261" width="9.109375" style="203" customWidth="1"/>
    <col min="262" max="262" width="8.109375" style="203" customWidth="1"/>
    <col min="263" max="267" width="8" style="203" customWidth="1"/>
    <col min="268" max="272" width="10" style="203" customWidth="1"/>
    <col min="273" max="511" width="9" style="203" customWidth="1"/>
    <col min="512" max="512" width="14.88671875" style="203" customWidth="1"/>
    <col min="513" max="513" width="8.88671875" style="203" hidden="1" customWidth="1"/>
    <col min="514" max="517" width="9.109375" style="203" customWidth="1"/>
    <col min="518" max="518" width="8.109375" style="203" customWidth="1"/>
    <col min="519" max="523" width="8" style="203" customWidth="1"/>
    <col min="524" max="528" width="10" style="203" customWidth="1"/>
    <col min="529" max="767" width="9" style="203" customWidth="1"/>
    <col min="768" max="768" width="14.88671875" style="203" customWidth="1"/>
    <col min="769" max="769" width="8.88671875" style="203" hidden="1" customWidth="1"/>
    <col min="770" max="773" width="9.109375" style="203" customWidth="1"/>
    <col min="774" max="774" width="8.109375" style="203" customWidth="1"/>
    <col min="775" max="779" width="8" style="203" customWidth="1"/>
    <col min="780" max="784" width="10" style="203" customWidth="1"/>
    <col min="785" max="1023" width="9" style="203" customWidth="1"/>
    <col min="1024" max="1024" width="14.88671875" style="203" customWidth="1"/>
    <col min="1025" max="1025" width="8.88671875" style="203" hidden="1" customWidth="1"/>
    <col min="1026" max="1029" width="9.109375" style="203" customWidth="1"/>
    <col min="1030" max="1030" width="8.109375" style="203" customWidth="1"/>
    <col min="1031" max="1035" width="8" style="203" customWidth="1"/>
    <col min="1036" max="1040" width="10" style="203" customWidth="1"/>
    <col min="1041" max="1279" width="9" style="203" customWidth="1"/>
    <col min="1280" max="1280" width="14.88671875" style="203" customWidth="1"/>
    <col min="1281" max="1281" width="8.88671875" style="203" hidden="1" customWidth="1"/>
    <col min="1282" max="1285" width="9.109375" style="203" customWidth="1"/>
    <col min="1286" max="1286" width="8.109375" style="203" customWidth="1"/>
    <col min="1287" max="1291" width="8" style="203" customWidth="1"/>
    <col min="1292" max="1296" width="10" style="203" customWidth="1"/>
    <col min="1297" max="1535" width="9" style="203" customWidth="1"/>
    <col min="1536" max="1536" width="14.88671875" style="203" customWidth="1"/>
    <col min="1537" max="1537" width="8.88671875" style="203" hidden="1" customWidth="1"/>
    <col min="1538" max="1541" width="9.109375" style="203" customWidth="1"/>
    <col min="1542" max="1542" width="8.109375" style="203" customWidth="1"/>
    <col min="1543" max="1547" width="8" style="203" customWidth="1"/>
    <col min="1548" max="1552" width="10" style="203" customWidth="1"/>
    <col min="1553" max="1791" width="9" style="203" customWidth="1"/>
    <col min="1792" max="1792" width="14.88671875" style="203" customWidth="1"/>
    <col min="1793" max="1793" width="8.88671875" style="203" hidden="1" customWidth="1"/>
    <col min="1794" max="1797" width="9.109375" style="203" customWidth="1"/>
    <col min="1798" max="1798" width="8.109375" style="203" customWidth="1"/>
    <col min="1799" max="1803" width="8" style="203" customWidth="1"/>
    <col min="1804" max="1808" width="10" style="203" customWidth="1"/>
    <col min="1809" max="2047" width="9" style="203" customWidth="1"/>
    <col min="2048" max="2048" width="14.88671875" style="203" customWidth="1"/>
    <col min="2049" max="2049" width="8.88671875" style="203" hidden="1" customWidth="1"/>
    <col min="2050" max="2053" width="9.109375" style="203" customWidth="1"/>
    <col min="2054" max="2054" width="8.109375" style="203" customWidth="1"/>
    <col min="2055" max="2059" width="8" style="203" customWidth="1"/>
    <col min="2060" max="2064" width="10" style="203" customWidth="1"/>
    <col min="2065" max="2303" width="9" style="203" customWidth="1"/>
    <col min="2304" max="2304" width="14.88671875" style="203" customWidth="1"/>
    <col min="2305" max="2305" width="8.88671875" style="203" hidden="1" customWidth="1"/>
    <col min="2306" max="2309" width="9.109375" style="203" customWidth="1"/>
    <col min="2310" max="2310" width="8.109375" style="203" customWidth="1"/>
    <col min="2311" max="2315" width="8" style="203" customWidth="1"/>
    <col min="2316" max="2320" width="10" style="203" customWidth="1"/>
    <col min="2321" max="2559" width="9" style="203" customWidth="1"/>
    <col min="2560" max="2560" width="14.88671875" style="203" customWidth="1"/>
    <col min="2561" max="2561" width="8.88671875" style="203" hidden="1" customWidth="1"/>
    <col min="2562" max="2565" width="9.109375" style="203" customWidth="1"/>
    <col min="2566" max="2566" width="8.109375" style="203" customWidth="1"/>
    <col min="2567" max="2571" width="8" style="203" customWidth="1"/>
    <col min="2572" max="2576" width="10" style="203" customWidth="1"/>
    <col min="2577" max="2815" width="9" style="203" customWidth="1"/>
    <col min="2816" max="2816" width="14.88671875" style="203" customWidth="1"/>
    <col min="2817" max="2817" width="8.88671875" style="203" hidden="1" customWidth="1"/>
    <col min="2818" max="2821" width="9.109375" style="203" customWidth="1"/>
    <col min="2822" max="2822" width="8.109375" style="203" customWidth="1"/>
    <col min="2823" max="2827" width="8" style="203" customWidth="1"/>
    <col min="2828" max="2832" width="10" style="203" customWidth="1"/>
    <col min="2833" max="3071" width="9" style="203" customWidth="1"/>
    <col min="3072" max="3072" width="14.88671875" style="203" customWidth="1"/>
    <col min="3073" max="3073" width="8.88671875" style="203" hidden="1" customWidth="1"/>
    <col min="3074" max="3077" width="9.109375" style="203" customWidth="1"/>
    <col min="3078" max="3078" width="8.109375" style="203" customWidth="1"/>
    <col min="3079" max="3083" width="8" style="203" customWidth="1"/>
    <col min="3084" max="3088" width="10" style="203" customWidth="1"/>
    <col min="3089" max="3327" width="9" style="203" customWidth="1"/>
    <col min="3328" max="3328" width="14.88671875" style="203" customWidth="1"/>
    <col min="3329" max="3329" width="8.88671875" style="203" hidden="1" customWidth="1"/>
    <col min="3330" max="3333" width="9.109375" style="203" customWidth="1"/>
    <col min="3334" max="3334" width="8.109375" style="203" customWidth="1"/>
    <col min="3335" max="3339" width="8" style="203" customWidth="1"/>
    <col min="3340" max="3344" width="10" style="203" customWidth="1"/>
    <col min="3345" max="3583" width="9" style="203" customWidth="1"/>
    <col min="3584" max="3584" width="14.88671875" style="203" customWidth="1"/>
    <col min="3585" max="3585" width="8.88671875" style="203" hidden="1" customWidth="1"/>
    <col min="3586" max="3589" width="9.109375" style="203" customWidth="1"/>
    <col min="3590" max="3590" width="8.109375" style="203" customWidth="1"/>
    <col min="3591" max="3595" width="8" style="203" customWidth="1"/>
    <col min="3596" max="3600" width="10" style="203" customWidth="1"/>
    <col min="3601" max="3839" width="9" style="203" customWidth="1"/>
    <col min="3840" max="3840" width="14.88671875" style="203" customWidth="1"/>
    <col min="3841" max="3841" width="8.88671875" style="203" hidden="1" customWidth="1"/>
    <col min="3842" max="3845" width="9.109375" style="203" customWidth="1"/>
    <col min="3846" max="3846" width="8.109375" style="203" customWidth="1"/>
    <col min="3847" max="3851" width="8" style="203" customWidth="1"/>
    <col min="3852" max="3856" width="10" style="203" customWidth="1"/>
    <col min="3857" max="4095" width="9" style="203" customWidth="1"/>
    <col min="4096" max="4096" width="14.88671875" style="203" customWidth="1"/>
    <col min="4097" max="4097" width="8.88671875" style="203" hidden="1" customWidth="1"/>
    <col min="4098" max="4101" width="9.109375" style="203" customWidth="1"/>
    <col min="4102" max="4102" width="8.109375" style="203" customWidth="1"/>
    <col min="4103" max="4107" width="8" style="203" customWidth="1"/>
    <col min="4108" max="4112" width="10" style="203" customWidth="1"/>
    <col min="4113" max="4351" width="9" style="203" customWidth="1"/>
    <col min="4352" max="4352" width="14.88671875" style="203" customWidth="1"/>
    <col min="4353" max="4353" width="8.88671875" style="203" hidden="1" customWidth="1"/>
    <col min="4354" max="4357" width="9.109375" style="203" customWidth="1"/>
    <col min="4358" max="4358" width="8.109375" style="203" customWidth="1"/>
    <col min="4359" max="4363" width="8" style="203" customWidth="1"/>
    <col min="4364" max="4368" width="10" style="203" customWidth="1"/>
    <col min="4369" max="4607" width="9" style="203" customWidth="1"/>
    <col min="4608" max="4608" width="14.88671875" style="203" customWidth="1"/>
    <col min="4609" max="4609" width="8.88671875" style="203" hidden="1" customWidth="1"/>
    <col min="4610" max="4613" width="9.109375" style="203" customWidth="1"/>
    <col min="4614" max="4614" width="8.109375" style="203" customWidth="1"/>
    <col min="4615" max="4619" width="8" style="203" customWidth="1"/>
    <col min="4620" max="4624" width="10" style="203" customWidth="1"/>
    <col min="4625" max="4863" width="9" style="203" customWidth="1"/>
    <col min="4864" max="4864" width="14.88671875" style="203" customWidth="1"/>
    <col min="4865" max="4865" width="8.88671875" style="203" hidden="1" customWidth="1"/>
    <col min="4866" max="4869" width="9.109375" style="203" customWidth="1"/>
    <col min="4870" max="4870" width="8.109375" style="203" customWidth="1"/>
    <col min="4871" max="4875" width="8" style="203" customWidth="1"/>
    <col min="4876" max="4880" width="10" style="203" customWidth="1"/>
    <col min="4881" max="5119" width="9" style="203" customWidth="1"/>
    <col min="5120" max="5120" width="14.88671875" style="203" customWidth="1"/>
    <col min="5121" max="5121" width="8.88671875" style="203" hidden="1" customWidth="1"/>
    <col min="5122" max="5125" width="9.109375" style="203" customWidth="1"/>
    <col min="5126" max="5126" width="8.109375" style="203" customWidth="1"/>
    <col min="5127" max="5131" width="8" style="203" customWidth="1"/>
    <col min="5132" max="5136" width="10" style="203" customWidth="1"/>
    <col min="5137" max="5375" width="9" style="203" customWidth="1"/>
    <col min="5376" max="5376" width="14.88671875" style="203" customWidth="1"/>
    <col min="5377" max="5377" width="8.88671875" style="203" hidden="1" customWidth="1"/>
    <col min="5378" max="5381" width="9.109375" style="203" customWidth="1"/>
    <col min="5382" max="5382" width="8.109375" style="203" customWidth="1"/>
    <col min="5383" max="5387" width="8" style="203" customWidth="1"/>
    <col min="5388" max="5392" width="10" style="203" customWidth="1"/>
    <col min="5393" max="5631" width="9" style="203" customWidth="1"/>
    <col min="5632" max="5632" width="14.88671875" style="203" customWidth="1"/>
    <col min="5633" max="5633" width="8.88671875" style="203" hidden="1" customWidth="1"/>
    <col min="5634" max="5637" width="9.109375" style="203" customWidth="1"/>
    <col min="5638" max="5638" width="8.109375" style="203" customWidth="1"/>
    <col min="5639" max="5643" width="8" style="203" customWidth="1"/>
    <col min="5644" max="5648" width="10" style="203" customWidth="1"/>
    <col min="5649" max="5887" width="9" style="203" customWidth="1"/>
    <col min="5888" max="5888" width="14.88671875" style="203" customWidth="1"/>
    <col min="5889" max="5889" width="8.88671875" style="203" hidden="1" customWidth="1"/>
    <col min="5890" max="5893" width="9.109375" style="203" customWidth="1"/>
    <col min="5894" max="5894" width="8.109375" style="203" customWidth="1"/>
    <col min="5895" max="5899" width="8" style="203" customWidth="1"/>
    <col min="5900" max="5904" width="10" style="203" customWidth="1"/>
    <col min="5905" max="6143" width="9" style="203" customWidth="1"/>
    <col min="6144" max="6144" width="14.88671875" style="203" customWidth="1"/>
    <col min="6145" max="6145" width="8.88671875" style="203" hidden="1" customWidth="1"/>
    <col min="6146" max="6149" width="9.109375" style="203" customWidth="1"/>
    <col min="6150" max="6150" width="8.109375" style="203" customWidth="1"/>
    <col min="6151" max="6155" width="8" style="203" customWidth="1"/>
    <col min="6156" max="6160" width="10" style="203" customWidth="1"/>
    <col min="6161" max="6399" width="9" style="203" customWidth="1"/>
    <col min="6400" max="6400" width="14.88671875" style="203" customWidth="1"/>
    <col min="6401" max="6401" width="8.88671875" style="203" hidden="1" customWidth="1"/>
    <col min="6402" max="6405" width="9.109375" style="203" customWidth="1"/>
    <col min="6406" max="6406" width="8.109375" style="203" customWidth="1"/>
    <col min="6407" max="6411" width="8" style="203" customWidth="1"/>
    <col min="6412" max="6416" width="10" style="203" customWidth="1"/>
    <col min="6417" max="6655" width="9" style="203" customWidth="1"/>
    <col min="6656" max="6656" width="14.88671875" style="203" customWidth="1"/>
    <col min="6657" max="6657" width="8.88671875" style="203" hidden="1" customWidth="1"/>
    <col min="6658" max="6661" width="9.109375" style="203" customWidth="1"/>
    <col min="6662" max="6662" width="8.109375" style="203" customWidth="1"/>
    <col min="6663" max="6667" width="8" style="203" customWidth="1"/>
    <col min="6668" max="6672" width="10" style="203" customWidth="1"/>
    <col min="6673" max="6911" width="9" style="203" customWidth="1"/>
    <col min="6912" max="6912" width="14.88671875" style="203" customWidth="1"/>
    <col min="6913" max="6913" width="8.88671875" style="203" hidden="1" customWidth="1"/>
    <col min="6914" max="6917" width="9.109375" style="203" customWidth="1"/>
    <col min="6918" max="6918" width="8.109375" style="203" customWidth="1"/>
    <col min="6919" max="6923" width="8" style="203" customWidth="1"/>
    <col min="6924" max="6928" width="10" style="203" customWidth="1"/>
    <col min="6929" max="7167" width="9" style="203" customWidth="1"/>
    <col min="7168" max="7168" width="14.88671875" style="203" customWidth="1"/>
    <col min="7169" max="7169" width="8.88671875" style="203" hidden="1" customWidth="1"/>
    <col min="7170" max="7173" width="9.109375" style="203" customWidth="1"/>
    <col min="7174" max="7174" width="8.109375" style="203" customWidth="1"/>
    <col min="7175" max="7179" width="8" style="203" customWidth="1"/>
    <col min="7180" max="7184" width="10" style="203" customWidth="1"/>
    <col min="7185" max="7423" width="9" style="203" customWidth="1"/>
    <col min="7424" max="7424" width="14.88671875" style="203" customWidth="1"/>
    <col min="7425" max="7425" width="8.88671875" style="203" hidden="1" customWidth="1"/>
    <col min="7426" max="7429" width="9.109375" style="203" customWidth="1"/>
    <col min="7430" max="7430" width="8.109375" style="203" customWidth="1"/>
    <col min="7431" max="7435" width="8" style="203" customWidth="1"/>
    <col min="7436" max="7440" width="10" style="203" customWidth="1"/>
    <col min="7441" max="7679" width="9" style="203" customWidth="1"/>
    <col min="7680" max="7680" width="14.88671875" style="203" customWidth="1"/>
    <col min="7681" max="7681" width="8.88671875" style="203" hidden="1" customWidth="1"/>
    <col min="7682" max="7685" width="9.109375" style="203" customWidth="1"/>
    <col min="7686" max="7686" width="8.109375" style="203" customWidth="1"/>
    <col min="7687" max="7691" width="8" style="203" customWidth="1"/>
    <col min="7692" max="7696" width="10" style="203" customWidth="1"/>
    <col min="7697" max="7935" width="9" style="203" customWidth="1"/>
    <col min="7936" max="7936" width="14.88671875" style="203" customWidth="1"/>
    <col min="7937" max="7937" width="8.88671875" style="203" hidden="1" customWidth="1"/>
    <col min="7938" max="7941" width="9.109375" style="203" customWidth="1"/>
    <col min="7942" max="7942" width="8.109375" style="203" customWidth="1"/>
    <col min="7943" max="7947" width="8" style="203" customWidth="1"/>
    <col min="7948" max="7952" width="10" style="203" customWidth="1"/>
    <col min="7953" max="8191" width="9" style="203" customWidth="1"/>
    <col min="8192" max="8192" width="14.88671875" style="203" customWidth="1"/>
    <col min="8193" max="8193" width="8.88671875" style="203" hidden="1" customWidth="1"/>
    <col min="8194" max="8197" width="9.109375" style="203" customWidth="1"/>
    <col min="8198" max="8198" width="8.109375" style="203" customWidth="1"/>
    <col min="8199" max="8203" width="8" style="203" customWidth="1"/>
    <col min="8204" max="8208" width="10" style="203" customWidth="1"/>
    <col min="8209" max="8447" width="9" style="203" customWidth="1"/>
    <col min="8448" max="8448" width="14.88671875" style="203" customWidth="1"/>
    <col min="8449" max="8449" width="8.88671875" style="203" hidden="1" customWidth="1"/>
    <col min="8450" max="8453" width="9.109375" style="203" customWidth="1"/>
    <col min="8454" max="8454" width="8.109375" style="203" customWidth="1"/>
    <col min="8455" max="8459" width="8" style="203" customWidth="1"/>
    <col min="8460" max="8464" width="10" style="203" customWidth="1"/>
    <col min="8465" max="8703" width="9" style="203" customWidth="1"/>
    <col min="8704" max="8704" width="14.88671875" style="203" customWidth="1"/>
    <col min="8705" max="8705" width="8.88671875" style="203" hidden="1" customWidth="1"/>
    <col min="8706" max="8709" width="9.109375" style="203" customWidth="1"/>
    <col min="8710" max="8710" width="8.109375" style="203" customWidth="1"/>
    <col min="8711" max="8715" width="8" style="203" customWidth="1"/>
    <col min="8716" max="8720" width="10" style="203" customWidth="1"/>
    <col min="8721" max="8959" width="9" style="203" customWidth="1"/>
    <col min="8960" max="8960" width="14.88671875" style="203" customWidth="1"/>
    <col min="8961" max="8961" width="8.88671875" style="203" hidden="1" customWidth="1"/>
    <col min="8962" max="8965" width="9.109375" style="203" customWidth="1"/>
    <col min="8966" max="8966" width="8.109375" style="203" customWidth="1"/>
    <col min="8967" max="8971" width="8" style="203" customWidth="1"/>
    <col min="8972" max="8976" width="10" style="203" customWidth="1"/>
    <col min="8977" max="9215" width="9" style="203" customWidth="1"/>
    <col min="9216" max="9216" width="14.88671875" style="203" customWidth="1"/>
    <col min="9217" max="9217" width="8.88671875" style="203" hidden="1" customWidth="1"/>
    <col min="9218" max="9221" width="9.109375" style="203" customWidth="1"/>
    <col min="9222" max="9222" width="8.109375" style="203" customWidth="1"/>
    <col min="9223" max="9227" width="8" style="203" customWidth="1"/>
    <col min="9228" max="9232" width="10" style="203" customWidth="1"/>
    <col min="9233" max="9471" width="9" style="203" customWidth="1"/>
    <col min="9472" max="9472" width="14.88671875" style="203" customWidth="1"/>
    <col min="9473" max="9473" width="8.88671875" style="203" hidden="1" customWidth="1"/>
    <col min="9474" max="9477" width="9.109375" style="203" customWidth="1"/>
    <col min="9478" max="9478" width="8.109375" style="203" customWidth="1"/>
    <col min="9479" max="9483" width="8" style="203" customWidth="1"/>
    <col min="9484" max="9488" width="10" style="203" customWidth="1"/>
    <col min="9489" max="9727" width="9" style="203" customWidth="1"/>
    <col min="9728" max="9728" width="14.88671875" style="203" customWidth="1"/>
    <col min="9729" max="9729" width="8.88671875" style="203" hidden="1" customWidth="1"/>
    <col min="9730" max="9733" width="9.109375" style="203" customWidth="1"/>
    <col min="9734" max="9734" width="8.109375" style="203" customWidth="1"/>
    <col min="9735" max="9739" width="8" style="203" customWidth="1"/>
    <col min="9740" max="9744" width="10" style="203" customWidth="1"/>
    <col min="9745" max="9983" width="9" style="203" customWidth="1"/>
    <col min="9984" max="9984" width="14.88671875" style="203" customWidth="1"/>
    <col min="9985" max="9985" width="8.88671875" style="203" hidden="1" customWidth="1"/>
    <col min="9986" max="9989" width="9.109375" style="203" customWidth="1"/>
    <col min="9990" max="9990" width="8.109375" style="203" customWidth="1"/>
    <col min="9991" max="9995" width="8" style="203" customWidth="1"/>
    <col min="9996" max="10000" width="10" style="203" customWidth="1"/>
    <col min="10001" max="10239" width="9" style="203" customWidth="1"/>
    <col min="10240" max="10240" width="14.88671875" style="203" customWidth="1"/>
    <col min="10241" max="10241" width="8.88671875" style="203" hidden="1" customWidth="1"/>
    <col min="10242" max="10245" width="9.109375" style="203" customWidth="1"/>
    <col min="10246" max="10246" width="8.109375" style="203" customWidth="1"/>
    <col min="10247" max="10251" width="8" style="203" customWidth="1"/>
    <col min="10252" max="10256" width="10" style="203" customWidth="1"/>
    <col min="10257" max="10495" width="9" style="203" customWidth="1"/>
    <col min="10496" max="10496" width="14.88671875" style="203" customWidth="1"/>
    <col min="10497" max="10497" width="8.88671875" style="203" hidden="1" customWidth="1"/>
    <col min="10498" max="10501" width="9.109375" style="203" customWidth="1"/>
    <col min="10502" max="10502" width="8.109375" style="203" customWidth="1"/>
    <col min="10503" max="10507" width="8" style="203" customWidth="1"/>
    <col min="10508" max="10512" width="10" style="203" customWidth="1"/>
    <col min="10513" max="10751" width="9" style="203" customWidth="1"/>
    <col min="10752" max="10752" width="14.88671875" style="203" customWidth="1"/>
    <col min="10753" max="10753" width="8.88671875" style="203" hidden="1" customWidth="1"/>
    <col min="10754" max="10757" width="9.109375" style="203" customWidth="1"/>
    <col min="10758" max="10758" width="8.109375" style="203" customWidth="1"/>
    <col min="10759" max="10763" width="8" style="203" customWidth="1"/>
    <col min="10764" max="10768" width="10" style="203" customWidth="1"/>
    <col min="10769" max="11007" width="9" style="203" customWidth="1"/>
    <col min="11008" max="11008" width="14.88671875" style="203" customWidth="1"/>
    <col min="11009" max="11009" width="8.88671875" style="203" hidden="1" customWidth="1"/>
    <col min="11010" max="11013" width="9.109375" style="203" customWidth="1"/>
    <col min="11014" max="11014" width="8.109375" style="203" customWidth="1"/>
    <col min="11015" max="11019" width="8" style="203" customWidth="1"/>
    <col min="11020" max="11024" width="10" style="203" customWidth="1"/>
    <col min="11025" max="11263" width="9" style="203" customWidth="1"/>
    <col min="11264" max="11264" width="14.88671875" style="203" customWidth="1"/>
    <col min="11265" max="11265" width="8.88671875" style="203" hidden="1" customWidth="1"/>
    <col min="11266" max="11269" width="9.109375" style="203" customWidth="1"/>
    <col min="11270" max="11270" width="8.109375" style="203" customWidth="1"/>
    <col min="11271" max="11275" width="8" style="203" customWidth="1"/>
    <col min="11276" max="11280" width="10" style="203" customWidth="1"/>
    <col min="11281" max="11519" width="9" style="203" customWidth="1"/>
    <col min="11520" max="11520" width="14.88671875" style="203" customWidth="1"/>
    <col min="11521" max="11521" width="8.88671875" style="203" hidden="1" customWidth="1"/>
    <col min="11522" max="11525" width="9.109375" style="203" customWidth="1"/>
    <col min="11526" max="11526" width="8.109375" style="203" customWidth="1"/>
    <col min="11527" max="11531" width="8" style="203" customWidth="1"/>
    <col min="11532" max="11536" width="10" style="203" customWidth="1"/>
    <col min="11537" max="11775" width="9" style="203" customWidth="1"/>
    <col min="11776" max="11776" width="14.88671875" style="203" customWidth="1"/>
    <col min="11777" max="11777" width="8.88671875" style="203" hidden="1" customWidth="1"/>
    <col min="11778" max="11781" width="9.109375" style="203" customWidth="1"/>
    <col min="11782" max="11782" width="8.109375" style="203" customWidth="1"/>
    <col min="11783" max="11787" width="8" style="203" customWidth="1"/>
    <col min="11788" max="11792" width="10" style="203" customWidth="1"/>
    <col min="11793" max="12031" width="9" style="203" customWidth="1"/>
    <col min="12032" max="12032" width="14.88671875" style="203" customWidth="1"/>
    <col min="12033" max="12033" width="8.88671875" style="203" hidden="1" customWidth="1"/>
    <col min="12034" max="12037" width="9.109375" style="203" customWidth="1"/>
    <col min="12038" max="12038" width="8.109375" style="203" customWidth="1"/>
    <col min="12039" max="12043" width="8" style="203" customWidth="1"/>
    <col min="12044" max="12048" width="10" style="203" customWidth="1"/>
    <col min="12049" max="12287" width="9" style="203" customWidth="1"/>
    <col min="12288" max="12288" width="14.88671875" style="203" customWidth="1"/>
    <col min="12289" max="12289" width="8.88671875" style="203" hidden="1" customWidth="1"/>
    <col min="12290" max="12293" width="9.109375" style="203" customWidth="1"/>
    <col min="12294" max="12294" width="8.109375" style="203" customWidth="1"/>
    <col min="12295" max="12299" width="8" style="203" customWidth="1"/>
    <col min="12300" max="12304" width="10" style="203" customWidth="1"/>
    <col min="12305" max="12543" width="9" style="203" customWidth="1"/>
    <col min="12544" max="12544" width="14.88671875" style="203" customWidth="1"/>
    <col min="12545" max="12545" width="8.88671875" style="203" hidden="1" customWidth="1"/>
    <col min="12546" max="12549" width="9.109375" style="203" customWidth="1"/>
    <col min="12550" max="12550" width="8.109375" style="203" customWidth="1"/>
    <col min="12551" max="12555" width="8" style="203" customWidth="1"/>
    <col min="12556" max="12560" width="10" style="203" customWidth="1"/>
    <col min="12561" max="12799" width="9" style="203" customWidth="1"/>
    <col min="12800" max="12800" width="14.88671875" style="203" customWidth="1"/>
    <col min="12801" max="12801" width="8.88671875" style="203" hidden="1" customWidth="1"/>
    <col min="12802" max="12805" width="9.109375" style="203" customWidth="1"/>
    <col min="12806" max="12806" width="8.109375" style="203" customWidth="1"/>
    <col min="12807" max="12811" width="8" style="203" customWidth="1"/>
    <col min="12812" max="12816" width="10" style="203" customWidth="1"/>
    <col min="12817" max="13055" width="9" style="203" customWidth="1"/>
    <col min="13056" max="13056" width="14.88671875" style="203" customWidth="1"/>
    <col min="13057" max="13057" width="8.88671875" style="203" hidden="1" customWidth="1"/>
    <col min="13058" max="13061" width="9.109375" style="203" customWidth="1"/>
    <col min="13062" max="13062" width="8.109375" style="203" customWidth="1"/>
    <col min="13063" max="13067" width="8" style="203" customWidth="1"/>
    <col min="13068" max="13072" width="10" style="203" customWidth="1"/>
    <col min="13073" max="13311" width="9" style="203" customWidth="1"/>
    <col min="13312" max="13312" width="14.88671875" style="203" customWidth="1"/>
    <col min="13313" max="13313" width="8.88671875" style="203" hidden="1" customWidth="1"/>
    <col min="13314" max="13317" width="9.109375" style="203" customWidth="1"/>
    <col min="13318" max="13318" width="8.109375" style="203" customWidth="1"/>
    <col min="13319" max="13323" width="8" style="203" customWidth="1"/>
    <col min="13324" max="13328" width="10" style="203" customWidth="1"/>
    <col min="13329" max="13567" width="9" style="203" customWidth="1"/>
    <col min="13568" max="13568" width="14.88671875" style="203" customWidth="1"/>
    <col min="13569" max="13569" width="8.88671875" style="203" hidden="1" customWidth="1"/>
    <col min="13570" max="13573" width="9.109375" style="203" customWidth="1"/>
    <col min="13574" max="13574" width="8.109375" style="203" customWidth="1"/>
    <col min="13575" max="13579" width="8" style="203" customWidth="1"/>
    <col min="13580" max="13584" width="10" style="203" customWidth="1"/>
    <col min="13585" max="13823" width="9" style="203" customWidth="1"/>
    <col min="13824" max="13824" width="14.88671875" style="203" customWidth="1"/>
    <col min="13825" max="13825" width="8.88671875" style="203" hidden="1" customWidth="1"/>
    <col min="13826" max="13829" width="9.109375" style="203" customWidth="1"/>
    <col min="13830" max="13830" width="8.109375" style="203" customWidth="1"/>
    <col min="13831" max="13835" width="8" style="203" customWidth="1"/>
    <col min="13836" max="13840" width="10" style="203" customWidth="1"/>
    <col min="13841" max="14079" width="9" style="203" customWidth="1"/>
    <col min="14080" max="14080" width="14.88671875" style="203" customWidth="1"/>
    <col min="14081" max="14081" width="8.88671875" style="203" hidden="1" customWidth="1"/>
    <col min="14082" max="14085" width="9.109375" style="203" customWidth="1"/>
    <col min="14086" max="14086" width="8.109375" style="203" customWidth="1"/>
    <col min="14087" max="14091" width="8" style="203" customWidth="1"/>
    <col min="14092" max="14096" width="10" style="203" customWidth="1"/>
    <col min="14097" max="14335" width="9" style="203" customWidth="1"/>
    <col min="14336" max="14336" width="14.88671875" style="203" customWidth="1"/>
    <col min="14337" max="14337" width="8.88671875" style="203" hidden="1" customWidth="1"/>
    <col min="14338" max="14341" width="9.109375" style="203" customWidth="1"/>
    <col min="14342" max="14342" width="8.109375" style="203" customWidth="1"/>
    <col min="14343" max="14347" width="8" style="203" customWidth="1"/>
    <col min="14348" max="14352" width="10" style="203" customWidth="1"/>
    <col min="14353" max="14591" width="9" style="203" customWidth="1"/>
    <col min="14592" max="14592" width="14.88671875" style="203" customWidth="1"/>
    <col min="14593" max="14593" width="8.88671875" style="203" hidden="1" customWidth="1"/>
    <col min="14594" max="14597" width="9.109375" style="203" customWidth="1"/>
    <col min="14598" max="14598" width="8.109375" style="203" customWidth="1"/>
    <col min="14599" max="14603" width="8" style="203" customWidth="1"/>
    <col min="14604" max="14608" width="10" style="203" customWidth="1"/>
    <col min="14609" max="14847" width="9" style="203" customWidth="1"/>
    <col min="14848" max="14848" width="14.88671875" style="203" customWidth="1"/>
    <col min="14849" max="14849" width="8.88671875" style="203" hidden="1" customWidth="1"/>
    <col min="14850" max="14853" width="9.109375" style="203" customWidth="1"/>
    <col min="14854" max="14854" width="8.109375" style="203" customWidth="1"/>
    <col min="14855" max="14859" width="8" style="203" customWidth="1"/>
    <col min="14860" max="14864" width="10" style="203" customWidth="1"/>
    <col min="14865" max="15103" width="9" style="203" customWidth="1"/>
    <col min="15104" max="15104" width="14.88671875" style="203" customWidth="1"/>
    <col min="15105" max="15105" width="8.88671875" style="203" hidden="1" customWidth="1"/>
    <col min="15106" max="15109" width="9.109375" style="203" customWidth="1"/>
    <col min="15110" max="15110" width="8.109375" style="203" customWidth="1"/>
    <col min="15111" max="15115" width="8" style="203" customWidth="1"/>
    <col min="15116" max="15120" width="10" style="203" customWidth="1"/>
    <col min="15121" max="15359" width="9" style="203" customWidth="1"/>
    <col min="15360" max="15360" width="14.88671875" style="203" customWidth="1"/>
    <col min="15361" max="15361" width="8.88671875" style="203" hidden="1" customWidth="1"/>
    <col min="15362" max="15365" width="9.109375" style="203" customWidth="1"/>
    <col min="15366" max="15366" width="8.109375" style="203" customWidth="1"/>
    <col min="15367" max="15371" width="8" style="203" customWidth="1"/>
    <col min="15372" max="15376" width="10" style="203" customWidth="1"/>
    <col min="15377" max="15615" width="9" style="203" customWidth="1"/>
    <col min="15616" max="15616" width="14.88671875" style="203" customWidth="1"/>
    <col min="15617" max="15617" width="8.88671875" style="203" hidden="1" customWidth="1"/>
    <col min="15618" max="15621" width="9.109375" style="203" customWidth="1"/>
    <col min="15622" max="15622" width="8.109375" style="203" customWidth="1"/>
    <col min="15623" max="15627" width="8" style="203" customWidth="1"/>
    <col min="15628" max="15632" width="10" style="203" customWidth="1"/>
    <col min="15633" max="15871" width="9" style="203" customWidth="1"/>
    <col min="15872" max="15872" width="14.88671875" style="203" customWidth="1"/>
    <col min="15873" max="15873" width="8.88671875" style="203" hidden="1" customWidth="1"/>
    <col min="15874" max="15877" width="9.109375" style="203" customWidth="1"/>
    <col min="15878" max="15878" width="8.109375" style="203" customWidth="1"/>
    <col min="15879" max="15883" width="8" style="203" customWidth="1"/>
    <col min="15884" max="15888" width="10" style="203" customWidth="1"/>
    <col min="15889" max="16127" width="9" style="203" customWidth="1"/>
    <col min="16128" max="16128" width="14.88671875" style="203" customWidth="1"/>
    <col min="16129" max="16129" width="8.88671875" style="203" hidden="1" customWidth="1"/>
    <col min="16130" max="16133" width="9.109375" style="203" customWidth="1"/>
    <col min="16134" max="16134" width="8.109375" style="203" customWidth="1"/>
    <col min="16135" max="16139" width="8" style="203" customWidth="1"/>
    <col min="16140" max="16144" width="10" style="203" customWidth="1"/>
    <col min="16145" max="16384" width="9" style="203" customWidth="1"/>
  </cols>
  <sheetData>
    <row r="1" spans="1:11" s="189" customFormat="1" ht="19.5" customHeight="1" x14ac:dyDescent="0.2">
      <c r="A1" s="187" t="s">
        <v>722</v>
      </c>
      <c r="B1" s="188"/>
      <c r="C1" s="188"/>
      <c r="D1" s="188"/>
      <c r="E1" s="188"/>
      <c r="F1" s="188"/>
    </row>
    <row r="2" spans="1:11" s="17" customFormat="1" ht="24" customHeight="1" x14ac:dyDescent="0.2">
      <c r="A2" s="278"/>
      <c r="B2" s="420"/>
      <c r="C2" s="420"/>
      <c r="D2" s="420"/>
      <c r="E2" s="420"/>
      <c r="F2" s="279"/>
      <c r="G2" s="280"/>
      <c r="H2" s="281"/>
      <c r="I2" s="282"/>
      <c r="J2" s="283"/>
      <c r="K2" s="284"/>
    </row>
    <row r="3" spans="1:11" ht="24" customHeight="1" x14ac:dyDescent="0.2">
      <c r="A3" s="416" t="s">
        <v>515</v>
      </c>
      <c r="B3" s="418" t="s">
        <v>300</v>
      </c>
      <c r="C3" s="422" t="s">
        <v>1</v>
      </c>
      <c r="D3" s="422" t="s">
        <v>516</v>
      </c>
      <c r="E3" s="285" t="s">
        <v>517</v>
      </c>
      <c r="F3" s="419"/>
      <c r="G3" s="419"/>
      <c r="H3" s="419"/>
      <c r="I3" s="419"/>
      <c r="J3" s="419"/>
      <c r="K3" s="419"/>
    </row>
    <row r="4" spans="1:11" ht="24" customHeight="1" x14ac:dyDescent="0.2">
      <c r="A4" s="417"/>
      <c r="B4" s="421"/>
      <c r="C4" s="422"/>
      <c r="D4" s="422"/>
      <c r="E4" s="286" t="s">
        <v>31</v>
      </c>
      <c r="F4" s="419"/>
      <c r="G4" s="419"/>
      <c r="H4" s="419"/>
      <c r="I4" s="419"/>
      <c r="J4" s="419"/>
      <c r="K4" s="419"/>
    </row>
    <row r="5" spans="1:11" ht="24" customHeight="1" x14ac:dyDescent="0.2">
      <c r="A5" s="287" t="s">
        <v>518</v>
      </c>
      <c r="B5" s="288">
        <v>93588</v>
      </c>
      <c r="C5" s="289">
        <v>92308</v>
      </c>
      <c r="D5" s="289">
        <v>90742</v>
      </c>
      <c r="E5" s="290">
        <f>SUM(D5-C5)</f>
        <v>-1566</v>
      </c>
      <c r="F5" s="291"/>
      <c r="G5" s="292"/>
      <c r="H5" s="292"/>
      <c r="I5" s="292"/>
      <c r="J5" s="292"/>
      <c r="K5" s="292"/>
    </row>
    <row r="6" spans="1:11" ht="24" customHeight="1" x14ac:dyDescent="0.2">
      <c r="A6" s="293" t="s">
        <v>443</v>
      </c>
      <c r="B6" s="294">
        <v>19361</v>
      </c>
      <c r="C6" s="295">
        <v>20336</v>
      </c>
      <c r="D6" s="295">
        <v>20102</v>
      </c>
      <c r="E6" s="290">
        <f>SUM(D6-C6)</f>
        <v>-234</v>
      </c>
      <c r="F6" s="291"/>
      <c r="G6" s="292"/>
      <c r="H6" s="292"/>
      <c r="I6" s="296"/>
      <c r="J6" s="292"/>
      <c r="K6" s="297"/>
    </row>
    <row r="7" spans="1:11" ht="24" customHeight="1" x14ac:dyDescent="0.2">
      <c r="A7" s="285" t="s">
        <v>150</v>
      </c>
      <c r="B7" s="289">
        <v>23804</v>
      </c>
      <c r="C7" s="289">
        <v>24262</v>
      </c>
      <c r="D7" s="289">
        <v>23715</v>
      </c>
      <c r="E7" s="290">
        <f>SUM(D7-C7)</f>
        <v>-547</v>
      </c>
      <c r="F7" s="291"/>
      <c r="G7" s="292"/>
      <c r="H7" s="292"/>
      <c r="I7" s="292"/>
      <c r="J7" s="292"/>
      <c r="K7" s="297"/>
    </row>
    <row r="8" spans="1:11" ht="39.6" customHeight="1" x14ac:dyDescent="0.15">
      <c r="A8" s="298" t="s">
        <v>519</v>
      </c>
      <c r="B8" s="289">
        <f>B5+B6-B7</f>
        <v>89145</v>
      </c>
      <c r="C8" s="289">
        <f>C5+C6-C7</f>
        <v>88382</v>
      </c>
      <c r="D8" s="289">
        <f>D5+D6-D7</f>
        <v>87129</v>
      </c>
      <c r="E8" s="299">
        <f>SUM(D8-C8)</f>
        <v>-1253</v>
      </c>
      <c r="F8" s="300"/>
      <c r="G8" s="292"/>
      <c r="H8" s="292"/>
      <c r="I8" s="292"/>
      <c r="J8" s="292"/>
      <c r="K8" s="292"/>
    </row>
    <row r="9" spans="1:11" s="17" customFormat="1" ht="12" x14ac:dyDescent="0.15">
      <c r="A9" s="278"/>
      <c r="B9" s="301"/>
      <c r="C9" s="301"/>
      <c r="D9" s="301"/>
      <c r="E9" s="302" t="s">
        <v>520</v>
      </c>
      <c r="F9" s="303"/>
      <c r="G9" s="303"/>
    </row>
    <row r="10" spans="1:11" s="17" customFormat="1" ht="12" x14ac:dyDescent="0.15">
      <c r="A10" s="278"/>
      <c r="B10" s="301"/>
      <c r="C10" s="301"/>
      <c r="D10" s="301"/>
      <c r="E10" s="302"/>
      <c r="F10" s="303"/>
      <c r="G10" s="303"/>
    </row>
    <row r="11" spans="1:11" ht="15" customHeight="1" x14ac:dyDescent="0.2">
      <c r="A11" s="304" t="s">
        <v>698</v>
      </c>
      <c r="B11" s="304"/>
      <c r="C11" s="304"/>
      <c r="D11" s="304"/>
      <c r="E11" s="304"/>
      <c r="F11" s="305"/>
      <c r="G11" s="306"/>
      <c r="H11" s="203" t="s">
        <v>699</v>
      </c>
    </row>
    <row r="12" spans="1:11" ht="15" customHeight="1" x14ac:dyDescent="0.2">
      <c r="A12" s="307" t="s">
        <v>700</v>
      </c>
      <c r="B12" s="304"/>
      <c r="C12" s="304"/>
      <c r="D12" s="304"/>
      <c r="E12" s="304"/>
      <c r="F12" s="305"/>
      <c r="G12" s="306"/>
    </row>
    <row r="13" spans="1:11" ht="15" customHeight="1" x14ac:dyDescent="0.2">
      <c r="A13" s="307" t="s">
        <v>701</v>
      </c>
      <c r="B13" s="304"/>
      <c r="C13" s="304"/>
      <c r="D13" s="304"/>
      <c r="E13" s="304"/>
      <c r="F13" s="305"/>
      <c r="G13" s="306"/>
    </row>
    <row r="14" spans="1:11" ht="15" customHeight="1" x14ac:dyDescent="0.2">
      <c r="A14" s="307" t="s">
        <v>702</v>
      </c>
      <c r="B14" s="304"/>
      <c r="C14" s="304"/>
      <c r="D14" s="304"/>
      <c r="E14" s="304"/>
      <c r="F14" s="305"/>
      <c r="G14" s="306"/>
    </row>
    <row r="15" spans="1:11" s="312" customFormat="1" ht="15" customHeight="1" x14ac:dyDescent="0.15">
      <c r="A15" s="308" t="s">
        <v>703</v>
      </c>
      <c r="B15" s="309"/>
      <c r="C15" s="309"/>
      <c r="D15" s="309"/>
      <c r="E15" s="309"/>
      <c r="F15" s="310"/>
      <c r="G15" s="311"/>
    </row>
    <row r="16" spans="1:11" ht="28.5" customHeight="1" x14ac:dyDescent="0.2">
      <c r="B16" s="313"/>
      <c r="C16" s="313"/>
      <c r="D16" s="313"/>
      <c r="E16" s="313"/>
      <c r="F16" s="314"/>
      <c r="G16" s="306"/>
    </row>
    <row r="17" spans="1:7" ht="19.5" customHeight="1" x14ac:dyDescent="0.15">
      <c r="A17" s="205"/>
      <c r="B17" s="245"/>
      <c r="C17" s="245"/>
      <c r="D17" s="245"/>
      <c r="E17" s="315"/>
      <c r="F17" s="188"/>
      <c r="G17" s="245"/>
    </row>
    <row r="18" spans="1:7" ht="19.5" customHeight="1" x14ac:dyDescent="0.15">
      <c r="A18" s="205"/>
      <c r="B18" s="245"/>
      <c r="C18" s="245"/>
      <c r="D18" s="245"/>
      <c r="E18" s="315"/>
      <c r="F18" s="188"/>
      <c r="G18" s="245"/>
    </row>
    <row r="19" spans="1:7" ht="19.5" customHeight="1" x14ac:dyDescent="0.15">
      <c r="A19" s="205"/>
      <c r="B19" s="315"/>
      <c r="C19" s="315"/>
      <c r="D19" s="315"/>
      <c r="E19" s="315"/>
      <c r="F19" s="188"/>
      <c r="G19" s="245"/>
    </row>
    <row r="20" spans="1:7" ht="19.5" customHeight="1" x14ac:dyDescent="0.15">
      <c r="A20" s="205"/>
      <c r="B20" s="245"/>
      <c r="C20" s="245"/>
      <c r="D20" s="245"/>
      <c r="E20" s="315"/>
      <c r="F20" s="188"/>
      <c r="G20" s="315"/>
    </row>
    <row r="21" spans="1:7" ht="19.5" customHeight="1" x14ac:dyDescent="0.15">
      <c r="A21" s="205"/>
      <c r="B21" s="245"/>
      <c r="C21" s="245"/>
      <c r="D21" s="245"/>
      <c r="E21" s="315"/>
      <c r="F21" s="188"/>
      <c r="G21" s="245"/>
    </row>
    <row r="22" spans="1:7" ht="19.5" customHeight="1" x14ac:dyDescent="0.15">
      <c r="A22" s="205"/>
      <c r="B22" s="245"/>
      <c r="C22" s="245"/>
      <c r="D22" s="245"/>
      <c r="E22" s="315"/>
      <c r="F22" s="188"/>
      <c r="G22" s="245"/>
    </row>
    <row r="23" spans="1:7" ht="19.5" customHeight="1" x14ac:dyDescent="0.15">
      <c r="A23" s="205"/>
      <c r="B23" s="245"/>
      <c r="C23" s="245"/>
      <c r="D23" s="245"/>
      <c r="E23" s="315"/>
      <c r="F23" s="188"/>
      <c r="G23" s="245"/>
    </row>
    <row r="24" spans="1:7" ht="19.5" customHeight="1" x14ac:dyDescent="0.15">
      <c r="A24" s="205"/>
      <c r="B24" s="245"/>
      <c r="C24" s="245"/>
      <c r="D24" s="245"/>
      <c r="E24" s="315"/>
      <c r="F24" s="188"/>
      <c r="G24" s="245"/>
    </row>
    <row r="25" spans="1:7" ht="19.5" customHeight="1" x14ac:dyDescent="0.2">
      <c r="A25" s="189"/>
      <c r="E25" s="191"/>
      <c r="F25" s="188"/>
      <c r="G25" s="245"/>
    </row>
    <row r="26" spans="1:7" ht="19.5" customHeight="1" x14ac:dyDescent="0.2">
      <c r="A26" s="189"/>
      <c r="E26" s="191"/>
      <c r="F26" s="188"/>
    </row>
    <row r="27" spans="1:7" ht="19.5" customHeight="1" x14ac:dyDescent="0.2">
      <c r="A27" s="189"/>
      <c r="E27" s="191"/>
      <c r="F27" s="191"/>
    </row>
    <row r="28" spans="1:7" ht="19.5" customHeight="1" x14ac:dyDescent="0.2">
      <c r="A28" s="189"/>
      <c r="E28" s="191"/>
      <c r="F28" s="191"/>
    </row>
    <row r="29" spans="1:7" ht="19.5" customHeight="1" x14ac:dyDescent="0.2">
      <c r="F29" s="191"/>
    </row>
    <row r="30" spans="1:7" ht="19.5" customHeight="1" x14ac:dyDescent="0.2">
      <c r="A30" s="189"/>
      <c r="F30" s="191"/>
    </row>
    <row r="31" spans="1:7" ht="19.5" customHeight="1" x14ac:dyDescent="0.2">
      <c r="A31" s="189"/>
    </row>
    <row r="32" spans="1:7" ht="19.5" customHeight="1" x14ac:dyDescent="0.2">
      <c r="A32" s="189"/>
    </row>
    <row r="33" spans="1:1" ht="19.5" customHeight="1" x14ac:dyDescent="0.2">
      <c r="A33" s="189"/>
    </row>
    <row r="34" spans="1:1" ht="19.5" customHeight="1" x14ac:dyDescent="0.2">
      <c r="A34" s="189"/>
    </row>
    <row r="35" spans="1:1" ht="19.5" customHeight="1" x14ac:dyDescent="0.2">
      <c r="A35" s="189"/>
    </row>
    <row r="36" spans="1:1" ht="19.5" customHeight="1" x14ac:dyDescent="0.2">
      <c r="A36" s="189"/>
    </row>
    <row r="37" spans="1:1" ht="19.5" customHeight="1" x14ac:dyDescent="0.2">
      <c r="A37" s="189"/>
    </row>
    <row r="38" spans="1:1" ht="19.5" customHeight="1" x14ac:dyDescent="0.2">
      <c r="A38" s="189"/>
    </row>
    <row r="39" spans="1:1" ht="19.5" customHeight="1" x14ac:dyDescent="0.2">
      <c r="A39" s="189"/>
    </row>
    <row r="40" spans="1:1" ht="19.5" customHeight="1" x14ac:dyDescent="0.2">
      <c r="A40" s="189"/>
    </row>
    <row r="41" spans="1:1" ht="19.5" customHeight="1" x14ac:dyDescent="0.2">
      <c r="A41" s="189"/>
    </row>
    <row r="42" spans="1:1" ht="19.5" customHeight="1" x14ac:dyDescent="0.2">
      <c r="A42" s="189"/>
    </row>
    <row r="43" spans="1:1" ht="19.5" customHeight="1" x14ac:dyDescent="0.2">
      <c r="A43" s="189"/>
    </row>
    <row r="44" spans="1:1" ht="19.5" customHeight="1" x14ac:dyDescent="0.2">
      <c r="A44" s="189"/>
    </row>
    <row r="45" spans="1:1" ht="19.5" customHeight="1" x14ac:dyDescent="0.2">
      <c r="A45" s="189"/>
    </row>
    <row r="46" spans="1:1" ht="19.5" customHeight="1" x14ac:dyDescent="0.2">
      <c r="A46" s="189"/>
    </row>
    <row r="47" spans="1:1" ht="19.5" customHeight="1" x14ac:dyDescent="0.2"/>
    <row r="48" spans="1:1" ht="19.5" customHeight="1" x14ac:dyDescent="0.2"/>
    <row r="49" ht="19.5" customHeight="1" x14ac:dyDescent="0.2"/>
    <row r="50" ht="19.5" customHeight="1" x14ac:dyDescent="0.2"/>
    <row r="51" ht="19.5" customHeight="1" x14ac:dyDescent="0.2"/>
    <row r="52" ht="19.5" customHeight="1" x14ac:dyDescent="0.2"/>
    <row r="53" ht="19.5" customHeight="1" x14ac:dyDescent="0.2"/>
    <row r="54" ht="19.5" customHeight="1" x14ac:dyDescent="0.2"/>
    <row r="55" ht="19.5" customHeight="1" x14ac:dyDescent="0.2"/>
    <row r="56" ht="19.5" customHeight="1" x14ac:dyDescent="0.2"/>
    <row r="57" ht="19.5" customHeight="1" x14ac:dyDescent="0.2"/>
    <row r="58" ht="19.5" customHeight="1" x14ac:dyDescent="0.2"/>
    <row r="59" ht="19.5" customHeight="1" x14ac:dyDescent="0.2"/>
    <row r="60" ht="19.5" customHeight="1" x14ac:dyDescent="0.2"/>
    <row r="61" ht="19.5" customHeight="1" x14ac:dyDescent="0.2"/>
    <row r="62" ht="19.5" customHeight="1" x14ac:dyDescent="0.2"/>
    <row r="63" ht="19.5" customHeight="1" x14ac:dyDescent="0.2"/>
    <row r="64" ht="19.5" customHeight="1" x14ac:dyDescent="0.2"/>
    <row r="65" ht="19.5" customHeight="1" x14ac:dyDescent="0.2"/>
    <row r="66" ht="19.5" customHeight="1" x14ac:dyDescent="0.2"/>
    <row r="67" ht="19.5" customHeight="1" x14ac:dyDescent="0.2"/>
    <row r="68" ht="19.5" customHeight="1" x14ac:dyDescent="0.2"/>
    <row r="69" ht="19.5" customHeight="1" x14ac:dyDescent="0.2"/>
    <row r="70" ht="19.5" customHeight="1" x14ac:dyDescent="0.2"/>
    <row r="71" ht="19.5" customHeight="1" x14ac:dyDescent="0.2"/>
    <row r="72" ht="19.5" customHeight="1" x14ac:dyDescent="0.2"/>
    <row r="73" ht="19.5" customHeight="1" x14ac:dyDescent="0.2"/>
    <row r="74" ht="19.5" customHeight="1" x14ac:dyDescent="0.2"/>
    <row r="75" ht="19.5" customHeight="1" x14ac:dyDescent="0.2"/>
    <row r="76" ht="19.5" customHeight="1" x14ac:dyDescent="0.2"/>
    <row r="77" ht="19.5" customHeight="1" x14ac:dyDescent="0.2"/>
    <row r="78" ht="19.5" customHeight="1" x14ac:dyDescent="0.2"/>
    <row r="79" ht="19.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</sheetData>
  <mergeCells count="11">
    <mergeCell ref="K3:K4"/>
    <mergeCell ref="B2:E2"/>
    <mergeCell ref="A3:A4"/>
    <mergeCell ref="B3:B4"/>
    <mergeCell ref="C3:C4"/>
    <mergeCell ref="D3:D4"/>
    <mergeCell ref="F3:F4"/>
    <mergeCell ref="G3:G4"/>
    <mergeCell ref="H3:H4"/>
    <mergeCell ref="I3:I4"/>
    <mergeCell ref="J3:J4"/>
  </mergeCells>
  <phoneticPr fontId="18"/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51CFB-0CF3-43A3-B5C0-AAC205806BA0}">
  <dimension ref="A1:W321"/>
  <sheetViews>
    <sheetView showGridLines="0" view="pageBreakPreview" zoomScaleNormal="130" zoomScaleSheetLayoutView="100" workbookViewId="0"/>
  </sheetViews>
  <sheetFormatPr defaultRowHeight="10.8" x14ac:dyDescent="0.2"/>
  <cols>
    <col min="1" max="1" width="10.88671875" style="99" customWidth="1"/>
    <col min="2" max="8" width="11.33203125" style="99" customWidth="1"/>
    <col min="9" max="19" width="6.88671875" style="99" customWidth="1"/>
    <col min="20" max="20" width="6.6640625" style="99" customWidth="1"/>
    <col min="21" max="24" width="6.88671875" style="99" customWidth="1"/>
    <col min="25" max="40" width="6.21875" style="99" customWidth="1"/>
    <col min="41" max="256" width="8.77734375" style="99"/>
    <col min="257" max="257" width="10.88671875" style="99" customWidth="1"/>
    <col min="258" max="264" width="8.6640625" style="99" customWidth="1"/>
    <col min="265" max="275" width="6.88671875" style="99" customWidth="1"/>
    <col min="276" max="276" width="6.6640625" style="99" customWidth="1"/>
    <col min="277" max="280" width="6.88671875" style="99" customWidth="1"/>
    <col min="281" max="296" width="6.21875" style="99" customWidth="1"/>
    <col min="297" max="512" width="8.77734375" style="99"/>
    <col min="513" max="513" width="10.88671875" style="99" customWidth="1"/>
    <col min="514" max="520" width="8.6640625" style="99" customWidth="1"/>
    <col min="521" max="531" width="6.88671875" style="99" customWidth="1"/>
    <col min="532" max="532" width="6.6640625" style="99" customWidth="1"/>
    <col min="533" max="536" width="6.88671875" style="99" customWidth="1"/>
    <col min="537" max="552" width="6.21875" style="99" customWidth="1"/>
    <col min="553" max="768" width="8.77734375" style="99"/>
    <col min="769" max="769" width="10.88671875" style="99" customWidth="1"/>
    <col min="770" max="776" width="8.6640625" style="99" customWidth="1"/>
    <col min="777" max="787" width="6.88671875" style="99" customWidth="1"/>
    <col min="788" max="788" width="6.6640625" style="99" customWidth="1"/>
    <col min="789" max="792" width="6.88671875" style="99" customWidth="1"/>
    <col min="793" max="808" width="6.21875" style="99" customWidth="1"/>
    <col min="809" max="1024" width="8.77734375" style="99"/>
    <col min="1025" max="1025" width="10.88671875" style="99" customWidth="1"/>
    <col min="1026" max="1032" width="8.6640625" style="99" customWidth="1"/>
    <col min="1033" max="1043" width="6.88671875" style="99" customWidth="1"/>
    <col min="1044" max="1044" width="6.6640625" style="99" customWidth="1"/>
    <col min="1045" max="1048" width="6.88671875" style="99" customWidth="1"/>
    <col min="1049" max="1064" width="6.21875" style="99" customWidth="1"/>
    <col min="1065" max="1280" width="8.77734375" style="99"/>
    <col min="1281" max="1281" width="10.88671875" style="99" customWidth="1"/>
    <col min="1282" max="1288" width="8.6640625" style="99" customWidth="1"/>
    <col min="1289" max="1299" width="6.88671875" style="99" customWidth="1"/>
    <col min="1300" max="1300" width="6.6640625" style="99" customWidth="1"/>
    <col min="1301" max="1304" width="6.88671875" style="99" customWidth="1"/>
    <col min="1305" max="1320" width="6.21875" style="99" customWidth="1"/>
    <col min="1321" max="1536" width="8.77734375" style="99"/>
    <col min="1537" max="1537" width="10.88671875" style="99" customWidth="1"/>
    <col min="1538" max="1544" width="8.6640625" style="99" customWidth="1"/>
    <col min="1545" max="1555" width="6.88671875" style="99" customWidth="1"/>
    <col min="1556" max="1556" width="6.6640625" style="99" customWidth="1"/>
    <col min="1557" max="1560" width="6.88671875" style="99" customWidth="1"/>
    <col min="1561" max="1576" width="6.21875" style="99" customWidth="1"/>
    <col min="1577" max="1792" width="8.77734375" style="99"/>
    <col min="1793" max="1793" width="10.88671875" style="99" customWidth="1"/>
    <col min="1794" max="1800" width="8.6640625" style="99" customWidth="1"/>
    <col min="1801" max="1811" width="6.88671875" style="99" customWidth="1"/>
    <col min="1812" max="1812" width="6.6640625" style="99" customWidth="1"/>
    <col min="1813" max="1816" width="6.88671875" style="99" customWidth="1"/>
    <col min="1817" max="1832" width="6.21875" style="99" customWidth="1"/>
    <col min="1833" max="2048" width="8.77734375" style="99"/>
    <col min="2049" max="2049" width="10.88671875" style="99" customWidth="1"/>
    <col min="2050" max="2056" width="8.6640625" style="99" customWidth="1"/>
    <col min="2057" max="2067" width="6.88671875" style="99" customWidth="1"/>
    <col min="2068" max="2068" width="6.6640625" style="99" customWidth="1"/>
    <col min="2069" max="2072" width="6.88671875" style="99" customWidth="1"/>
    <col min="2073" max="2088" width="6.21875" style="99" customWidth="1"/>
    <col min="2089" max="2304" width="8.77734375" style="99"/>
    <col min="2305" max="2305" width="10.88671875" style="99" customWidth="1"/>
    <col min="2306" max="2312" width="8.6640625" style="99" customWidth="1"/>
    <col min="2313" max="2323" width="6.88671875" style="99" customWidth="1"/>
    <col min="2324" max="2324" width="6.6640625" style="99" customWidth="1"/>
    <col min="2325" max="2328" width="6.88671875" style="99" customWidth="1"/>
    <col min="2329" max="2344" width="6.21875" style="99" customWidth="1"/>
    <col min="2345" max="2560" width="8.77734375" style="99"/>
    <col min="2561" max="2561" width="10.88671875" style="99" customWidth="1"/>
    <col min="2562" max="2568" width="8.6640625" style="99" customWidth="1"/>
    <col min="2569" max="2579" width="6.88671875" style="99" customWidth="1"/>
    <col min="2580" max="2580" width="6.6640625" style="99" customWidth="1"/>
    <col min="2581" max="2584" width="6.88671875" style="99" customWidth="1"/>
    <col min="2585" max="2600" width="6.21875" style="99" customWidth="1"/>
    <col min="2601" max="2816" width="8.77734375" style="99"/>
    <col min="2817" max="2817" width="10.88671875" style="99" customWidth="1"/>
    <col min="2818" max="2824" width="8.6640625" style="99" customWidth="1"/>
    <col min="2825" max="2835" width="6.88671875" style="99" customWidth="1"/>
    <col min="2836" max="2836" width="6.6640625" style="99" customWidth="1"/>
    <col min="2837" max="2840" width="6.88671875" style="99" customWidth="1"/>
    <col min="2841" max="2856" width="6.21875" style="99" customWidth="1"/>
    <col min="2857" max="3072" width="8.77734375" style="99"/>
    <col min="3073" max="3073" width="10.88671875" style="99" customWidth="1"/>
    <col min="3074" max="3080" width="8.6640625" style="99" customWidth="1"/>
    <col min="3081" max="3091" width="6.88671875" style="99" customWidth="1"/>
    <col min="3092" max="3092" width="6.6640625" style="99" customWidth="1"/>
    <col min="3093" max="3096" width="6.88671875" style="99" customWidth="1"/>
    <col min="3097" max="3112" width="6.21875" style="99" customWidth="1"/>
    <col min="3113" max="3328" width="8.77734375" style="99"/>
    <col min="3329" max="3329" width="10.88671875" style="99" customWidth="1"/>
    <col min="3330" max="3336" width="8.6640625" style="99" customWidth="1"/>
    <col min="3337" max="3347" width="6.88671875" style="99" customWidth="1"/>
    <col min="3348" max="3348" width="6.6640625" style="99" customWidth="1"/>
    <col min="3349" max="3352" width="6.88671875" style="99" customWidth="1"/>
    <col min="3353" max="3368" width="6.21875" style="99" customWidth="1"/>
    <col min="3369" max="3584" width="8.77734375" style="99"/>
    <col min="3585" max="3585" width="10.88671875" style="99" customWidth="1"/>
    <col min="3586" max="3592" width="8.6640625" style="99" customWidth="1"/>
    <col min="3593" max="3603" width="6.88671875" style="99" customWidth="1"/>
    <col min="3604" max="3604" width="6.6640625" style="99" customWidth="1"/>
    <col min="3605" max="3608" width="6.88671875" style="99" customWidth="1"/>
    <col min="3609" max="3624" width="6.21875" style="99" customWidth="1"/>
    <col min="3625" max="3840" width="8.77734375" style="99"/>
    <col min="3841" max="3841" width="10.88671875" style="99" customWidth="1"/>
    <col min="3842" max="3848" width="8.6640625" style="99" customWidth="1"/>
    <col min="3849" max="3859" width="6.88671875" style="99" customWidth="1"/>
    <col min="3860" max="3860" width="6.6640625" style="99" customWidth="1"/>
    <col min="3861" max="3864" width="6.88671875" style="99" customWidth="1"/>
    <col min="3865" max="3880" width="6.21875" style="99" customWidth="1"/>
    <col min="3881" max="4096" width="8.77734375" style="99"/>
    <col min="4097" max="4097" width="10.88671875" style="99" customWidth="1"/>
    <col min="4098" max="4104" width="8.6640625" style="99" customWidth="1"/>
    <col min="4105" max="4115" width="6.88671875" style="99" customWidth="1"/>
    <col min="4116" max="4116" width="6.6640625" style="99" customWidth="1"/>
    <col min="4117" max="4120" width="6.88671875" style="99" customWidth="1"/>
    <col min="4121" max="4136" width="6.21875" style="99" customWidth="1"/>
    <col min="4137" max="4352" width="8.77734375" style="99"/>
    <col min="4353" max="4353" width="10.88671875" style="99" customWidth="1"/>
    <col min="4354" max="4360" width="8.6640625" style="99" customWidth="1"/>
    <col min="4361" max="4371" width="6.88671875" style="99" customWidth="1"/>
    <col min="4372" max="4372" width="6.6640625" style="99" customWidth="1"/>
    <col min="4373" max="4376" width="6.88671875" style="99" customWidth="1"/>
    <col min="4377" max="4392" width="6.21875" style="99" customWidth="1"/>
    <col min="4393" max="4608" width="8.77734375" style="99"/>
    <col min="4609" max="4609" width="10.88671875" style="99" customWidth="1"/>
    <col min="4610" max="4616" width="8.6640625" style="99" customWidth="1"/>
    <col min="4617" max="4627" width="6.88671875" style="99" customWidth="1"/>
    <col min="4628" max="4628" width="6.6640625" style="99" customWidth="1"/>
    <col min="4629" max="4632" width="6.88671875" style="99" customWidth="1"/>
    <col min="4633" max="4648" width="6.21875" style="99" customWidth="1"/>
    <col min="4649" max="4864" width="8.77734375" style="99"/>
    <col min="4865" max="4865" width="10.88671875" style="99" customWidth="1"/>
    <col min="4866" max="4872" width="8.6640625" style="99" customWidth="1"/>
    <col min="4873" max="4883" width="6.88671875" style="99" customWidth="1"/>
    <col min="4884" max="4884" width="6.6640625" style="99" customWidth="1"/>
    <col min="4885" max="4888" width="6.88671875" style="99" customWidth="1"/>
    <col min="4889" max="4904" width="6.21875" style="99" customWidth="1"/>
    <col min="4905" max="5120" width="8.77734375" style="99"/>
    <col min="5121" max="5121" width="10.88671875" style="99" customWidth="1"/>
    <col min="5122" max="5128" width="8.6640625" style="99" customWidth="1"/>
    <col min="5129" max="5139" width="6.88671875" style="99" customWidth="1"/>
    <col min="5140" max="5140" width="6.6640625" style="99" customWidth="1"/>
    <col min="5141" max="5144" width="6.88671875" style="99" customWidth="1"/>
    <col min="5145" max="5160" width="6.21875" style="99" customWidth="1"/>
    <col min="5161" max="5376" width="8.77734375" style="99"/>
    <col min="5377" max="5377" width="10.88671875" style="99" customWidth="1"/>
    <col min="5378" max="5384" width="8.6640625" style="99" customWidth="1"/>
    <col min="5385" max="5395" width="6.88671875" style="99" customWidth="1"/>
    <col min="5396" max="5396" width="6.6640625" style="99" customWidth="1"/>
    <col min="5397" max="5400" width="6.88671875" style="99" customWidth="1"/>
    <col min="5401" max="5416" width="6.21875" style="99" customWidth="1"/>
    <col min="5417" max="5632" width="8.77734375" style="99"/>
    <col min="5633" max="5633" width="10.88671875" style="99" customWidth="1"/>
    <col min="5634" max="5640" width="8.6640625" style="99" customWidth="1"/>
    <col min="5641" max="5651" width="6.88671875" style="99" customWidth="1"/>
    <col min="5652" max="5652" width="6.6640625" style="99" customWidth="1"/>
    <col min="5653" max="5656" width="6.88671875" style="99" customWidth="1"/>
    <col min="5657" max="5672" width="6.21875" style="99" customWidth="1"/>
    <col min="5673" max="5888" width="8.77734375" style="99"/>
    <col min="5889" max="5889" width="10.88671875" style="99" customWidth="1"/>
    <col min="5890" max="5896" width="8.6640625" style="99" customWidth="1"/>
    <col min="5897" max="5907" width="6.88671875" style="99" customWidth="1"/>
    <col min="5908" max="5908" width="6.6640625" style="99" customWidth="1"/>
    <col min="5909" max="5912" width="6.88671875" style="99" customWidth="1"/>
    <col min="5913" max="5928" width="6.21875" style="99" customWidth="1"/>
    <col min="5929" max="6144" width="8.77734375" style="99"/>
    <col min="6145" max="6145" width="10.88671875" style="99" customWidth="1"/>
    <col min="6146" max="6152" width="8.6640625" style="99" customWidth="1"/>
    <col min="6153" max="6163" width="6.88671875" style="99" customWidth="1"/>
    <col min="6164" max="6164" width="6.6640625" style="99" customWidth="1"/>
    <col min="6165" max="6168" width="6.88671875" style="99" customWidth="1"/>
    <col min="6169" max="6184" width="6.21875" style="99" customWidth="1"/>
    <col min="6185" max="6400" width="8.77734375" style="99"/>
    <col min="6401" max="6401" width="10.88671875" style="99" customWidth="1"/>
    <col min="6402" max="6408" width="8.6640625" style="99" customWidth="1"/>
    <col min="6409" max="6419" width="6.88671875" style="99" customWidth="1"/>
    <col min="6420" max="6420" width="6.6640625" style="99" customWidth="1"/>
    <col min="6421" max="6424" width="6.88671875" style="99" customWidth="1"/>
    <col min="6425" max="6440" width="6.21875" style="99" customWidth="1"/>
    <col min="6441" max="6656" width="8.77734375" style="99"/>
    <col min="6657" max="6657" width="10.88671875" style="99" customWidth="1"/>
    <col min="6658" max="6664" width="8.6640625" style="99" customWidth="1"/>
    <col min="6665" max="6675" width="6.88671875" style="99" customWidth="1"/>
    <col min="6676" max="6676" width="6.6640625" style="99" customWidth="1"/>
    <col min="6677" max="6680" width="6.88671875" style="99" customWidth="1"/>
    <col min="6681" max="6696" width="6.21875" style="99" customWidth="1"/>
    <col min="6697" max="6912" width="8.77734375" style="99"/>
    <col min="6913" max="6913" width="10.88671875" style="99" customWidth="1"/>
    <col min="6914" max="6920" width="8.6640625" style="99" customWidth="1"/>
    <col min="6921" max="6931" width="6.88671875" style="99" customWidth="1"/>
    <col min="6932" max="6932" width="6.6640625" style="99" customWidth="1"/>
    <col min="6933" max="6936" width="6.88671875" style="99" customWidth="1"/>
    <col min="6937" max="6952" width="6.21875" style="99" customWidth="1"/>
    <col min="6953" max="7168" width="8.77734375" style="99"/>
    <col min="7169" max="7169" width="10.88671875" style="99" customWidth="1"/>
    <col min="7170" max="7176" width="8.6640625" style="99" customWidth="1"/>
    <col min="7177" max="7187" width="6.88671875" style="99" customWidth="1"/>
    <col min="7188" max="7188" width="6.6640625" style="99" customWidth="1"/>
    <col min="7189" max="7192" width="6.88671875" style="99" customWidth="1"/>
    <col min="7193" max="7208" width="6.21875" style="99" customWidth="1"/>
    <col min="7209" max="7424" width="8.77734375" style="99"/>
    <col min="7425" max="7425" width="10.88671875" style="99" customWidth="1"/>
    <col min="7426" max="7432" width="8.6640625" style="99" customWidth="1"/>
    <col min="7433" max="7443" width="6.88671875" style="99" customWidth="1"/>
    <col min="7444" max="7444" width="6.6640625" style="99" customWidth="1"/>
    <col min="7445" max="7448" width="6.88671875" style="99" customWidth="1"/>
    <col min="7449" max="7464" width="6.21875" style="99" customWidth="1"/>
    <col min="7465" max="7680" width="8.77734375" style="99"/>
    <col min="7681" max="7681" width="10.88671875" style="99" customWidth="1"/>
    <col min="7682" max="7688" width="8.6640625" style="99" customWidth="1"/>
    <col min="7689" max="7699" width="6.88671875" style="99" customWidth="1"/>
    <col min="7700" max="7700" width="6.6640625" style="99" customWidth="1"/>
    <col min="7701" max="7704" width="6.88671875" style="99" customWidth="1"/>
    <col min="7705" max="7720" width="6.21875" style="99" customWidth="1"/>
    <col min="7721" max="7936" width="8.77734375" style="99"/>
    <col min="7937" max="7937" width="10.88671875" style="99" customWidth="1"/>
    <col min="7938" max="7944" width="8.6640625" style="99" customWidth="1"/>
    <col min="7945" max="7955" width="6.88671875" style="99" customWidth="1"/>
    <col min="7956" max="7956" width="6.6640625" style="99" customWidth="1"/>
    <col min="7957" max="7960" width="6.88671875" style="99" customWidth="1"/>
    <col min="7961" max="7976" width="6.21875" style="99" customWidth="1"/>
    <col min="7977" max="8192" width="8.77734375" style="99"/>
    <col min="8193" max="8193" width="10.88671875" style="99" customWidth="1"/>
    <col min="8194" max="8200" width="8.6640625" style="99" customWidth="1"/>
    <col min="8201" max="8211" width="6.88671875" style="99" customWidth="1"/>
    <col min="8212" max="8212" width="6.6640625" style="99" customWidth="1"/>
    <col min="8213" max="8216" width="6.88671875" style="99" customWidth="1"/>
    <col min="8217" max="8232" width="6.21875" style="99" customWidth="1"/>
    <col min="8233" max="8448" width="8.77734375" style="99"/>
    <col min="8449" max="8449" width="10.88671875" style="99" customWidth="1"/>
    <col min="8450" max="8456" width="8.6640625" style="99" customWidth="1"/>
    <col min="8457" max="8467" width="6.88671875" style="99" customWidth="1"/>
    <col min="8468" max="8468" width="6.6640625" style="99" customWidth="1"/>
    <col min="8469" max="8472" width="6.88671875" style="99" customWidth="1"/>
    <col min="8473" max="8488" width="6.21875" style="99" customWidth="1"/>
    <col min="8489" max="8704" width="8.77734375" style="99"/>
    <col min="8705" max="8705" width="10.88671875" style="99" customWidth="1"/>
    <col min="8706" max="8712" width="8.6640625" style="99" customWidth="1"/>
    <col min="8713" max="8723" width="6.88671875" style="99" customWidth="1"/>
    <col min="8724" max="8724" width="6.6640625" style="99" customWidth="1"/>
    <col min="8725" max="8728" width="6.88671875" style="99" customWidth="1"/>
    <col min="8729" max="8744" width="6.21875" style="99" customWidth="1"/>
    <col min="8745" max="8960" width="8.77734375" style="99"/>
    <col min="8961" max="8961" width="10.88671875" style="99" customWidth="1"/>
    <col min="8962" max="8968" width="8.6640625" style="99" customWidth="1"/>
    <col min="8969" max="8979" width="6.88671875" style="99" customWidth="1"/>
    <col min="8980" max="8980" width="6.6640625" style="99" customWidth="1"/>
    <col min="8981" max="8984" width="6.88671875" style="99" customWidth="1"/>
    <col min="8985" max="9000" width="6.21875" style="99" customWidth="1"/>
    <col min="9001" max="9216" width="8.77734375" style="99"/>
    <col min="9217" max="9217" width="10.88671875" style="99" customWidth="1"/>
    <col min="9218" max="9224" width="8.6640625" style="99" customWidth="1"/>
    <col min="9225" max="9235" width="6.88671875" style="99" customWidth="1"/>
    <col min="9236" max="9236" width="6.6640625" style="99" customWidth="1"/>
    <col min="9237" max="9240" width="6.88671875" style="99" customWidth="1"/>
    <col min="9241" max="9256" width="6.21875" style="99" customWidth="1"/>
    <col min="9257" max="9472" width="8.77734375" style="99"/>
    <col min="9473" max="9473" width="10.88671875" style="99" customWidth="1"/>
    <col min="9474" max="9480" width="8.6640625" style="99" customWidth="1"/>
    <col min="9481" max="9491" width="6.88671875" style="99" customWidth="1"/>
    <col min="9492" max="9492" width="6.6640625" style="99" customWidth="1"/>
    <col min="9493" max="9496" width="6.88671875" style="99" customWidth="1"/>
    <col min="9497" max="9512" width="6.21875" style="99" customWidth="1"/>
    <col min="9513" max="9728" width="8.77734375" style="99"/>
    <col min="9729" max="9729" width="10.88671875" style="99" customWidth="1"/>
    <col min="9730" max="9736" width="8.6640625" style="99" customWidth="1"/>
    <col min="9737" max="9747" width="6.88671875" style="99" customWidth="1"/>
    <col min="9748" max="9748" width="6.6640625" style="99" customWidth="1"/>
    <col min="9749" max="9752" width="6.88671875" style="99" customWidth="1"/>
    <col min="9753" max="9768" width="6.21875" style="99" customWidth="1"/>
    <col min="9769" max="9984" width="8.77734375" style="99"/>
    <col min="9985" max="9985" width="10.88671875" style="99" customWidth="1"/>
    <col min="9986" max="9992" width="8.6640625" style="99" customWidth="1"/>
    <col min="9993" max="10003" width="6.88671875" style="99" customWidth="1"/>
    <col min="10004" max="10004" width="6.6640625" style="99" customWidth="1"/>
    <col min="10005" max="10008" width="6.88671875" style="99" customWidth="1"/>
    <col min="10009" max="10024" width="6.21875" style="99" customWidth="1"/>
    <col min="10025" max="10240" width="8.77734375" style="99"/>
    <col min="10241" max="10241" width="10.88671875" style="99" customWidth="1"/>
    <col min="10242" max="10248" width="8.6640625" style="99" customWidth="1"/>
    <col min="10249" max="10259" width="6.88671875" style="99" customWidth="1"/>
    <col min="10260" max="10260" width="6.6640625" style="99" customWidth="1"/>
    <col min="10261" max="10264" width="6.88671875" style="99" customWidth="1"/>
    <col min="10265" max="10280" width="6.21875" style="99" customWidth="1"/>
    <col min="10281" max="10496" width="8.77734375" style="99"/>
    <col min="10497" max="10497" width="10.88671875" style="99" customWidth="1"/>
    <col min="10498" max="10504" width="8.6640625" style="99" customWidth="1"/>
    <col min="10505" max="10515" width="6.88671875" style="99" customWidth="1"/>
    <col min="10516" max="10516" width="6.6640625" style="99" customWidth="1"/>
    <col min="10517" max="10520" width="6.88671875" style="99" customWidth="1"/>
    <col min="10521" max="10536" width="6.21875" style="99" customWidth="1"/>
    <col min="10537" max="10752" width="8.77734375" style="99"/>
    <col min="10753" max="10753" width="10.88671875" style="99" customWidth="1"/>
    <col min="10754" max="10760" width="8.6640625" style="99" customWidth="1"/>
    <col min="10761" max="10771" width="6.88671875" style="99" customWidth="1"/>
    <col min="10772" max="10772" width="6.6640625" style="99" customWidth="1"/>
    <col min="10773" max="10776" width="6.88671875" style="99" customWidth="1"/>
    <col min="10777" max="10792" width="6.21875" style="99" customWidth="1"/>
    <col min="10793" max="11008" width="8.77734375" style="99"/>
    <col min="11009" max="11009" width="10.88671875" style="99" customWidth="1"/>
    <col min="11010" max="11016" width="8.6640625" style="99" customWidth="1"/>
    <col min="11017" max="11027" width="6.88671875" style="99" customWidth="1"/>
    <col min="11028" max="11028" width="6.6640625" style="99" customWidth="1"/>
    <col min="11029" max="11032" width="6.88671875" style="99" customWidth="1"/>
    <col min="11033" max="11048" width="6.21875" style="99" customWidth="1"/>
    <col min="11049" max="11264" width="8.77734375" style="99"/>
    <col min="11265" max="11265" width="10.88671875" style="99" customWidth="1"/>
    <col min="11266" max="11272" width="8.6640625" style="99" customWidth="1"/>
    <col min="11273" max="11283" width="6.88671875" style="99" customWidth="1"/>
    <col min="11284" max="11284" width="6.6640625" style="99" customWidth="1"/>
    <col min="11285" max="11288" width="6.88671875" style="99" customWidth="1"/>
    <col min="11289" max="11304" width="6.21875" style="99" customWidth="1"/>
    <col min="11305" max="11520" width="8.77734375" style="99"/>
    <col min="11521" max="11521" width="10.88671875" style="99" customWidth="1"/>
    <col min="11522" max="11528" width="8.6640625" style="99" customWidth="1"/>
    <col min="11529" max="11539" width="6.88671875" style="99" customWidth="1"/>
    <col min="11540" max="11540" width="6.6640625" style="99" customWidth="1"/>
    <col min="11541" max="11544" width="6.88671875" style="99" customWidth="1"/>
    <col min="11545" max="11560" width="6.21875" style="99" customWidth="1"/>
    <col min="11561" max="11776" width="8.77734375" style="99"/>
    <col min="11777" max="11777" width="10.88671875" style="99" customWidth="1"/>
    <col min="11778" max="11784" width="8.6640625" style="99" customWidth="1"/>
    <col min="11785" max="11795" width="6.88671875" style="99" customWidth="1"/>
    <col min="11796" max="11796" width="6.6640625" style="99" customWidth="1"/>
    <col min="11797" max="11800" width="6.88671875" style="99" customWidth="1"/>
    <col min="11801" max="11816" width="6.21875" style="99" customWidth="1"/>
    <col min="11817" max="12032" width="8.77734375" style="99"/>
    <col min="12033" max="12033" width="10.88671875" style="99" customWidth="1"/>
    <col min="12034" max="12040" width="8.6640625" style="99" customWidth="1"/>
    <col min="12041" max="12051" width="6.88671875" style="99" customWidth="1"/>
    <col min="12052" max="12052" width="6.6640625" style="99" customWidth="1"/>
    <col min="12053" max="12056" width="6.88671875" style="99" customWidth="1"/>
    <col min="12057" max="12072" width="6.21875" style="99" customWidth="1"/>
    <col min="12073" max="12288" width="8.77734375" style="99"/>
    <col min="12289" max="12289" width="10.88671875" style="99" customWidth="1"/>
    <col min="12290" max="12296" width="8.6640625" style="99" customWidth="1"/>
    <col min="12297" max="12307" width="6.88671875" style="99" customWidth="1"/>
    <col min="12308" max="12308" width="6.6640625" style="99" customWidth="1"/>
    <col min="12309" max="12312" width="6.88671875" style="99" customWidth="1"/>
    <col min="12313" max="12328" width="6.21875" style="99" customWidth="1"/>
    <col min="12329" max="12544" width="8.77734375" style="99"/>
    <col min="12545" max="12545" width="10.88671875" style="99" customWidth="1"/>
    <col min="12546" max="12552" width="8.6640625" style="99" customWidth="1"/>
    <col min="12553" max="12563" width="6.88671875" style="99" customWidth="1"/>
    <col min="12564" max="12564" width="6.6640625" style="99" customWidth="1"/>
    <col min="12565" max="12568" width="6.88671875" style="99" customWidth="1"/>
    <col min="12569" max="12584" width="6.21875" style="99" customWidth="1"/>
    <col min="12585" max="12800" width="8.77734375" style="99"/>
    <col min="12801" max="12801" width="10.88671875" style="99" customWidth="1"/>
    <col min="12802" max="12808" width="8.6640625" style="99" customWidth="1"/>
    <col min="12809" max="12819" width="6.88671875" style="99" customWidth="1"/>
    <col min="12820" max="12820" width="6.6640625" style="99" customWidth="1"/>
    <col min="12821" max="12824" width="6.88671875" style="99" customWidth="1"/>
    <col min="12825" max="12840" width="6.21875" style="99" customWidth="1"/>
    <col min="12841" max="13056" width="8.77734375" style="99"/>
    <col min="13057" max="13057" width="10.88671875" style="99" customWidth="1"/>
    <col min="13058" max="13064" width="8.6640625" style="99" customWidth="1"/>
    <col min="13065" max="13075" width="6.88671875" style="99" customWidth="1"/>
    <col min="13076" max="13076" width="6.6640625" style="99" customWidth="1"/>
    <col min="13077" max="13080" width="6.88671875" style="99" customWidth="1"/>
    <col min="13081" max="13096" width="6.21875" style="99" customWidth="1"/>
    <col min="13097" max="13312" width="8.77734375" style="99"/>
    <col min="13313" max="13313" width="10.88671875" style="99" customWidth="1"/>
    <col min="13314" max="13320" width="8.6640625" style="99" customWidth="1"/>
    <col min="13321" max="13331" width="6.88671875" style="99" customWidth="1"/>
    <col min="13332" max="13332" width="6.6640625" style="99" customWidth="1"/>
    <col min="13333" max="13336" width="6.88671875" style="99" customWidth="1"/>
    <col min="13337" max="13352" width="6.21875" style="99" customWidth="1"/>
    <col min="13353" max="13568" width="8.77734375" style="99"/>
    <col min="13569" max="13569" width="10.88671875" style="99" customWidth="1"/>
    <col min="13570" max="13576" width="8.6640625" style="99" customWidth="1"/>
    <col min="13577" max="13587" width="6.88671875" style="99" customWidth="1"/>
    <col min="13588" max="13588" width="6.6640625" style="99" customWidth="1"/>
    <col min="13589" max="13592" width="6.88671875" style="99" customWidth="1"/>
    <col min="13593" max="13608" width="6.21875" style="99" customWidth="1"/>
    <col min="13609" max="13824" width="8.77734375" style="99"/>
    <col min="13825" max="13825" width="10.88671875" style="99" customWidth="1"/>
    <col min="13826" max="13832" width="8.6640625" style="99" customWidth="1"/>
    <col min="13833" max="13843" width="6.88671875" style="99" customWidth="1"/>
    <col min="13844" max="13844" width="6.6640625" style="99" customWidth="1"/>
    <col min="13845" max="13848" width="6.88671875" style="99" customWidth="1"/>
    <col min="13849" max="13864" width="6.21875" style="99" customWidth="1"/>
    <col min="13865" max="14080" width="8.77734375" style="99"/>
    <col min="14081" max="14081" width="10.88671875" style="99" customWidth="1"/>
    <col min="14082" max="14088" width="8.6640625" style="99" customWidth="1"/>
    <col min="14089" max="14099" width="6.88671875" style="99" customWidth="1"/>
    <col min="14100" max="14100" width="6.6640625" style="99" customWidth="1"/>
    <col min="14101" max="14104" width="6.88671875" style="99" customWidth="1"/>
    <col min="14105" max="14120" width="6.21875" style="99" customWidth="1"/>
    <col min="14121" max="14336" width="8.77734375" style="99"/>
    <col min="14337" max="14337" width="10.88671875" style="99" customWidth="1"/>
    <col min="14338" max="14344" width="8.6640625" style="99" customWidth="1"/>
    <col min="14345" max="14355" width="6.88671875" style="99" customWidth="1"/>
    <col min="14356" max="14356" width="6.6640625" style="99" customWidth="1"/>
    <col min="14357" max="14360" width="6.88671875" style="99" customWidth="1"/>
    <col min="14361" max="14376" width="6.21875" style="99" customWidth="1"/>
    <col min="14377" max="14592" width="8.77734375" style="99"/>
    <col min="14593" max="14593" width="10.88671875" style="99" customWidth="1"/>
    <col min="14594" max="14600" width="8.6640625" style="99" customWidth="1"/>
    <col min="14601" max="14611" width="6.88671875" style="99" customWidth="1"/>
    <col min="14612" max="14612" width="6.6640625" style="99" customWidth="1"/>
    <col min="14613" max="14616" width="6.88671875" style="99" customWidth="1"/>
    <col min="14617" max="14632" width="6.21875" style="99" customWidth="1"/>
    <col min="14633" max="14848" width="8.77734375" style="99"/>
    <col min="14849" max="14849" width="10.88671875" style="99" customWidth="1"/>
    <col min="14850" max="14856" width="8.6640625" style="99" customWidth="1"/>
    <col min="14857" max="14867" width="6.88671875" style="99" customWidth="1"/>
    <col min="14868" max="14868" width="6.6640625" style="99" customWidth="1"/>
    <col min="14869" max="14872" width="6.88671875" style="99" customWidth="1"/>
    <col min="14873" max="14888" width="6.21875" style="99" customWidth="1"/>
    <col min="14889" max="15104" width="8.77734375" style="99"/>
    <col min="15105" max="15105" width="10.88671875" style="99" customWidth="1"/>
    <col min="15106" max="15112" width="8.6640625" style="99" customWidth="1"/>
    <col min="15113" max="15123" width="6.88671875" style="99" customWidth="1"/>
    <col min="15124" max="15124" width="6.6640625" style="99" customWidth="1"/>
    <col min="15125" max="15128" width="6.88671875" style="99" customWidth="1"/>
    <col min="15129" max="15144" width="6.21875" style="99" customWidth="1"/>
    <col min="15145" max="15360" width="8.77734375" style="99"/>
    <col min="15361" max="15361" width="10.88671875" style="99" customWidth="1"/>
    <col min="15362" max="15368" width="8.6640625" style="99" customWidth="1"/>
    <col min="15369" max="15379" width="6.88671875" style="99" customWidth="1"/>
    <col min="15380" max="15380" width="6.6640625" style="99" customWidth="1"/>
    <col min="15381" max="15384" width="6.88671875" style="99" customWidth="1"/>
    <col min="15385" max="15400" width="6.21875" style="99" customWidth="1"/>
    <col min="15401" max="15616" width="8.77734375" style="99"/>
    <col min="15617" max="15617" width="10.88671875" style="99" customWidth="1"/>
    <col min="15618" max="15624" width="8.6640625" style="99" customWidth="1"/>
    <col min="15625" max="15635" width="6.88671875" style="99" customWidth="1"/>
    <col min="15636" max="15636" width="6.6640625" style="99" customWidth="1"/>
    <col min="15637" max="15640" width="6.88671875" style="99" customWidth="1"/>
    <col min="15641" max="15656" width="6.21875" style="99" customWidth="1"/>
    <col min="15657" max="15872" width="8.77734375" style="99"/>
    <col min="15873" max="15873" width="10.88671875" style="99" customWidth="1"/>
    <col min="15874" max="15880" width="8.6640625" style="99" customWidth="1"/>
    <col min="15881" max="15891" width="6.88671875" style="99" customWidth="1"/>
    <col min="15892" max="15892" width="6.6640625" style="99" customWidth="1"/>
    <col min="15893" max="15896" width="6.88671875" style="99" customWidth="1"/>
    <col min="15897" max="15912" width="6.21875" style="99" customWidth="1"/>
    <col min="15913" max="16128" width="8.77734375" style="99"/>
    <col min="16129" max="16129" width="10.88671875" style="99" customWidth="1"/>
    <col min="16130" max="16136" width="8.6640625" style="99" customWidth="1"/>
    <col min="16137" max="16147" width="6.88671875" style="99" customWidth="1"/>
    <col min="16148" max="16148" width="6.6640625" style="99" customWidth="1"/>
    <col min="16149" max="16152" width="6.88671875" style="99" customWidth="1"/>
    <col min="16153" max="16168" width="6.21875" style="99" customWidth="1"/>
    <col min="16169" max="16384" width="8.77734375" style="99"/>
  </cols>
  <sheetData>
    <row r="1" spans="1:23" ht="19.5" customHeight="1" x14ac:dyDescent="0.2">
      <c r="A1" s="152" t="s">
        <v>723</v>
      </c>
    </row>
    <row r="2" spans="1:23" ht="18" customHeight="1" x14ac:dyDescent="0.2">
      <c r="H2" s="121" t="s">
        <v>704</v>
      </c>
    </row>
    <row r="3" spans="1:23" ht="18" customHeight="1" x14ac:dyDescent="0.2">
      <c r="A3" s="426" t="s">
        <v>642</v>
      </c>
      <c r="B3" s="428" t="s">
        <v>436</v>
      </c>
      <c r="C3" s="430" t="s">
        <v>521</v>
      </c>
      <c r="D3" s="431"/>
      <c r="E3" s="432"/>
      <c r="F3" s="430" t="s">
        <v>522</v>
      </c>
      <c r="G3" s="431"/>
      <c r="H3" s="433"/>
    </row>
    <row r="4" spans="1:23" ht="18" customHeight="1" x14ac:dyDescent="0.2">
      <c r="A4" s="427"/>
      <c r="B4" s="429"/>
      <c r="C4" s="316" t="s">
        <v>43</v>
      </c>
      <c r="D4" s="316" t="s">
        <v>523</v>
      </c>
      <c r="E4" s="316" t="s">
        <v>115</v>
      </c>
      <c r="F4" s="316" t="s">
        <v>166</v>
      </c>
      <c r="G4" s="316" t="s">
        <v>524</v>
      </c>
      <c r="H4" s="317" t="s">
        <v>208</v>
      </c>
      <c r="I4" s="138"/>
      <c r="J4" s="138"/>
      <c r="K4" s="138"/>
      <c r="N4" s="138"/>
      <c r="O4" s="138"/>
      <c r="P4" s="138"/>
      <c r="R4" s="138"/>
      <c r="S4" s="138"/>
      <c r="T4" s="138"/>
      <c r="V4" s="138"/>
      <c r="W4" s="138"/>
    </row>
    <row r="5" spans="1:23" ht="22.5" customHeight="1" x14ac:dyDescent="0.2">
      <c r="A5" s="318" t="s">
        <v>705</v>
      </c>
      <c r="B5" s="319">
        <f t="shared" ref="B5:B10" si="0">C5+F5</f>
        <v>-302</v>
      </c>
      <c r="C5" s="319">
        <v>-349</v>
      </c>
      <c r="D5" s="319">
        <v>715</v>
      </c>
      <c r="E5" s="319">
        <v>1064</v>
      </c>
      <c r="F5" s="319">
        <v>47</v>
      </c>
      <c r="G5" s="319">
        <v>2666</v>
      </c>
      <c r="H5" s="319">
        <v>2619</v>
      </c>
      <c r="L5" s="138"/>
    </row>
    <row r="6" spans="1:23" ht="22.5" customHeight="1" x14ac:dyDescent="0.2">
      <c r="A6" s="318" t="s">
        <v>525</v>
      </c>
      <c r="B6" s="319">
        <f t="shared" si="0"/>
        <v>-471</v>
      </c>
      <c r="C6" s="319">
        <v>-449</v>
      </c>
      <c r="D6" s="319">
        <v>627</v>
      </c>
      <c r="E6" s="319">
        <v>1076</v>
      </c>
      <c r="F6" s="319">
        <v>-22</v>
      </c>
      <c r="G6" s="319">
        <v>2500</v>
      </c>
      <c r="H6" s="319">
        <v>2522</v>
      </c>
      <c r="L6" s="138"/>
    </row>
    <row r="7" spans="1:23" ht="22.5" customHeight="1" x14ac:dyDescent="0.2">
      <c r="A7" s="318" t="s">
        <v>706</v>
      </c>
      <c r="B7" s="319">
        <f t="shared" si="0"/>
        <v>-399</v>
      </c>
      <c r="C7" s="319">
        <f>D7-E7</f>
        <v>-462</v>
      </c>
      <c r="D7" s="319">
        <v>639</v>
      </c>
      <c r="E7" s="319">
        <v>1101</v>
      </c>
      <c r="F7" s="319">
        <f>G7-H7</f>
        <v>63</v>
      </c>
      <c r="G7" s="319">
        <v>2561</v>
      </c>
      <c r="H7" s="319">
        <v>2498</v>
      </c>
      <c r="L7" s="138"/>
    </row>
    <row r="8" spans="1:23" ht="22.5" customHeight="1" x14ac:dyDescent="0.2">
      <c r="A8" s="318" t="s">
        <v>707</v>
      </c>
      <c r="B8" s="319">
        <f t="shared" si="0"/>
        <v>-252</v>
      </c>
      <c r="C8" s="319">
        <f>D8-E8</f>
        <v>-423</v>
      </c>
      <c r="D8" s="319">
        <v>629</v>
      </c>
      <c r="E8" s="319">
        <v>1052</v>
      </c>
      <c r="F8" s="319">
        <f>G8-H8</f>
        <v>171</v>
      </c>
      <c r="G8" s="319">
        <v>2732</v>
      </c>
      <c r="H8" s="319">
        <v>2561</v>
      </c>
      <c r="L8" s="138"/>
    </row>
    <row r="9" spans="1:23" ht="22.5" customHeight="1" x14ac:dyDescent="0.2">
      <c r="A9" s="318" t="s">
        <v>608</v>
      </c>
      <c r="B9" s="319">
        <f t="shared" si="0"/>
        <v>-543</v>
      </c>
      <c r="C9" s="319">
        <f>D9-E9</f>
        <v>-509</v>
      </c>
      <c r="D9" s="319">
        <v>579</v>
      </c>
      <c r="E9" s="319">
        <v>1088</v>
      </c>
      <c r="F9" s="319">
        <f>G9-H9</f>
        <v>-34</v>
      </c>
      <c r="G9" s="319">
        <v>2583</v>
      </c>
      <c r="H9" s="319">
        <v>2617</v>
      </c>
      <c r="L9" s="138"/>
    </row>
    <row r="10" spans="1:23" ht="22.5" customHeight="1" x14ac:dyDescent="0.2">
      <c r="A10" s="318" t="s">
        <v>708</v>
      </c>
      <c r="B10" s="319">
        <f t="shared" si="0"/>
        <v>-536</v>
      </c>
      <c r="C10" s="319">
        <f>D10-E10</f>
        <v>-489</v>
      </c>
      <c r="D10" s="319">
        <v>589</v>
      </c>
      <c r="E10" s="319">
        <v>1078</v>
      </c>
      <c r="F10" s="319">
        <f>G10-H10</f>
        <v>-47</v>
      </c>
      <c r="G10" s="319">
        <v>2516</v>
      </c>
      <c r="H10" s="319">
        <v>2563</v>
      </c>
      <c r="L10" s="138"/>
    </row>
    <row r="11" spans="1:23" s="322" customFormat="1" ht="22.5" customHeight="1" x14ac:dyDescent="0.2">
      <c r="A11" s="320" t="s">
        <v>709</v>
      </c>
      <c r="B11" s="321">
        <v>-307</v>
      </c>
      <c r="C11" s="321">
        <v>-545</v>
      </c>
      <c r="D11" s="321">
        <v>612</v>
      </c>
      <c r="E11" s="321">
        <v>1157</v>
      </c>
      <c r="F11" s="321">
        <v>238</v>
      </c>
      <c r="G11" s="321">
        <v>2880</v>
      </c>
      <c r="H11" s="321">
        <v>2642</v>
      </c>
      <c r="L11" s="323"/>
    </row>
    <row r="12" spans="1:23" s="322" customFormat="1" ht="22.5" customHeight="1" x14ac:dyDescent="0.2">
      <c r="A12" s="320" t="s">
        <v>710</v>
      </c>
      <c r="B12" s="321">
        <v>-578</v>
      </c>
      <c r="C12" s="321">
        <v>-628</v>
      </c>
      <c r="D12" s="321">
        <v>569</v>
      </c>
      <c r="E12" s="321">
        <v>1197</v>
      </c>
      <c r="F12" s="321">
        <v>50</v>
      </c>
      <c r="G12" s="321">
        <v>2753</v>
      </c>
      <c r="H12" s="321">
        <v>2703</v>
      </c>
      <c r="L12" s="323"/>
    </row>
    <row r="13" spans="1:23" s="322" customFormat="1" ht="22.5" customHeight="1" x14ac:dyDescent="0.2">
      <c r="A13" s="320" t="s">
        <v>711</v>
      </c>
      <c r="B13" s="321">
        <v>-711</v>
      </c>
      <c r="C13" s="321">
        <v>-716</v>
      </c>
      <c r="D13" s="321">
        <v>485</v>
      </c>
      <c r="E13" s="321">
        <v>1201</v>
      </c>
      <c r="F13" s="321">
        <v>5</v>
      </c>
      <c r="G13" s="321">
        <v>2729</v>
      </c>
      <c r="H13" s="321">
        <v>2724</v>
      </c>
      <c r="L13" s="323"/>
    </row>
    <row r="14" spans="1:23" s="322" customFormat="1" ht="22.5" customHeight="1" x14ac:dyDescent="0.2">
      <c r="A14" s="320" t="s">
        <v>712</v>
      </c>
      <c r="B14" s="321">
        <v>-688</v>
      </c>
      <c r="C14" s="321">
        <v>-700</v>
      </c>
      <c r="D14" s="321">
        <v>529</v>
      </c>
      <c r="E14" s="321">
        <v>1229</v>
      </c>
      <c r="F14" s="321">
        <v>12</v>
      </c>
      <c r="G14" s="321">
        <v>2721</v>
      </c>
      <c r="H14" s="321">
        <v>2709</v>
      </c>
      <c r="L14" s="323"/>
    </row>
    <row r="15" spans="1:23" ht="18" customHeight="1" x14ac:dyDescent="0.2">
      <c r="H15" s="324" t="s">
        <v>713</v>
      </c>
      <c r="L15" s="138"/>
    </row>
    <row r="16" spans="1:23" ht="12.9" customHeight="1" x14ac:dyDescent="0.2">
      <c r="A16" s="138"/>
      <c r="B16" s="138"/>
      <c r="C16" s="138"/>
      <c r="D16" s="138"/>
      <c r="F16" s="138"/>
      <c r="G16" s="138"/>
      <c r="H16" s="138"/>
      <c r="J16" s="138"/>
      <c r="K16" s="138"/>
      <c r="L16" s="138"/>
    </row>
    <row r="17" spans="1:16" ht="12.9" customHeight="1" x14ac:dyDescent="0.2">
      <c r="G17" s="138"/>
      <c r="H17" s="138"/>
      <c r="L17" s="138"/>
    </row>
    <row r="18" spans="1:16" ht="12.9" customHeight="1" x14ac:dyDescent="0.2">
      <c r="G18" s="138"/>
      <c r="H18" s="138"/>
    </row>
    <row r="19" spans="1:16" ht="12.9" customHeight="1" x14ac:dyDescent="0.2">
      <c r="G19" s="138"/>
      <c r="H19" s="138"/>
      <c r="L19" s="138"/>
    </row>
    <row r="20" spans="1:16" ht="12.9" customHeight="1" x14ac:dyDescent="0.2">
      <c r="G20" s="138"/>
      <c r="H20" s="138"/>
      <c r="L20" s="138"/>
    </row>
    <row r="21" spans="1:16" ht="12.9" customHeight="1" x14ac:dyDescent="0.2">
      <c r="L21" s="138"/>
    </row>
    <row r="22" spans="1:16" ht="12.9" customHeight="1" x14ac:dyDescent="0.2">
      <c r="A22" s="138"/>
      <c r="B22" s="138"/>
      <c r="C22" s="138"/>
      <c r="D22" s="138"/>
      <c r="F22" s="138"/>
      <c r="G22" s="138"/>
      <c r="H22" s="138"/>
      <c r="J22" s="138"/>
      <c r="K22" s="138"/>
      <c r="L22" s="138"/>
    </row>
    <row r="23" spans="1:16" ht="12.9" customHeight="1" x14ac:dyDescent="0.2">
      <c r="H23" s="138"/>
      <c r="L23" s="138"/>
    </row>
    <row r="24" spans="1:16" ht="12.9" customHeight="1" x14ac:dyDescent="0.2">
      <c r="H24" s="138"/>
      <c r="L24" s="138"/>
    </row>
    <row r="25" spans="1:16" ht="19.5" customHeight="1" x14ac:dyDescent="0.2">
      <c r="H25" s="138"/>
      <c r="L25" s="138"/>
    </row>
    <row r="26" spans="1:16" ht="19.5" customHeight="1" x14ac:dyDescent="0.2">
      <c r="H26" s="138"/>
    </row>
    <row r="27" spans="1:16" ht="19.5" customHeight="1" x14ac:dyDescent="0.2">
      <c r="H27" s="138"/>
      <c r="L27" s="138"/>
      <c r="M27" s="425"/>
      <c r="N27" s="424"/>
      <c r="O27" s="424"/>
      <c r="P27" s="424"/>
    </row>
    <row r="28" spans="1:16" ht="19.5" customHeight="1" x14ac:dyDescent="0.2">
      <c r="A28" s="138"/>
      <c r="B28" s="138"/>
      <c r="C28" s="138"/>
      <c r="D28" s="138"/>
      <c r="F28" s="138"/>
      <c r="G28" s="138"/>
      <c r="H28" s="138"/>
      <c r="J28" s="138"/>
      <c r="K28" s="138"/>
      <c r="L28" s="138"/>
      <c r="M28" s="425"/>
      <c r="N28" s="424"/>
      <c r="O28" s="424"/>
      <c r="P28" s="424"/>
    </row>
    <row r="29" spans="1:16" ht="19.5" customHeight="1" x14ac:dyDescent="0.2">
      <c r="H29" s="138"/>
      <c r="M29" s="425"/>
      <c r="N29" s="424"/>
      <c r="O29" s="424"/>
      <c r="P29" s="424"/>
    </row>
    <row r="30" spans="1:16" ht="19.5" customHeight="1" x14ac:dyDescent="0.2">
      <c r="H30" s="138"/>
    </row>
    <row r="31" spans="1:16" ht="19.5" customHeight="1" x14ac:dyDescent="0.2">
      <c r="H31" s="138"/>
    </row>
    <row r="32" spans="1:16" ht="19.5" customHeight="1" x14ac:dyDescent="0.2">
      <c r="H32" s="138"/>
    </row>
    <row r="33" spans="1:16" ht="19.5" customHeight="1" x14ac:dyDescent="0.2">
      <c r="H33" s="138"/>
      <c r="M33" s="425"/>
      <c r="N33" s="424"/>
      <c r="O33" s="424"/>
      <c r="P33" s="424"/>
    </row>
    <row r="34" spans="1:16" ht="19.5" customHeight="1" x14ac:dyDescent="0.2">
      <c r="A34" s="138"/>
      <c r="B34" s="138"/>
      <c r="C34" s="138"/>
      <c r="D34" s="138"/>
      <c r="F34" s="138"/>
      <c r="G34" s="138"/>
      <c r="H34" s="138"/>
      <c r="J34" s="138"/>
      <c r="K34" s="138"/>
      <c r="L34" s="138"/>
      <c r="M34" s="425"/>
      <c r="N34" s="424"/>
      <c r="O34" s="424"/>
      <c r="P34" s="424"/>
    </row>
    <row r="35" spans="1:16" ht="19.5" customHeight="1" x14ac:dyDescent="0.2">
      <c r="H35" s="138"/>
      <c r="M35" s="425"/>
      <c r="N35" s="424"/>
      <c r="O35" s="424"/>
      <c r="P35" s="424"/>
    </row>
    <row r="36" spans="1:16" ht="19.5" customHeight="1" x14ac:dyDescent="0.2">
      <c r="H36" s="138"/>
    </row>
    <row r="37" spans="1:16" ht="19.5" customHeight="1" x14ac:dyDescent="0.2">
      <c r="H37" s="138"/>
    </row>
    <row r="38" spans="1:16" ht="19.5" customHeight="1" x14ac:dyDescent="0.2">
      <c r="H38" s="138"/>
    </row>
    <row r="39" spans="1:16" ht="19.5" customHeight="1" x14ac:dyDescent="0.2">
      <c r="A39" s="423" t="s">
        <v>714</v>
      </c>
      <c r="B39" s="423"/>
      <c r="C39" s="423"/>
      <c r="D39" s="423"/>
      <c r="E39" s="423"/>
      <c r="F39" s="423"/>
      <c r="G39" s="423"/>
      <c r="H39" s="423"/>
      <c r="I39" s="423"/>
      <c r="J39" s="423"/>
      <c r="K39" s="423"/>
      <c r="L39" s="423"/>
      <c r="M39" s="423"/>
      <c r="N39" s="423"/>
      <c r="O39" s="423"/>
      <c r="P39" s="423"/>
    </row>
    <row r="40" spans="1:16" ht="19.5" customHeight="1" x14ac:dyDescent="0.2">
      <c r="A40" s="138"/>
      <c r="B40" s="138"/>
      <c r="C40" s="138"/>
      <c r="D40" s="138"/>
      <c r="F40" s="138"/>
      <c r="G40" s="138"/>
      <c r="H40" s="138"/>
      <c r="K40" s="138"/>
      <c r="L40" s="138"/>
      <c r="M40" s="98"/>
      <c r="N40" s="325"/>
      <c r="O40" s="325"/>
      <c r="P40" s="325"/>
    </row>
    <row r="41" spans="1:16" ht="19.5" customHeight="1" x14ac:dyDescent="0.2">
      <c r="D41" s="138"/>
      <c r="H41" s="138"/>
      <c r="M41" s="98"/>
      <c r="N41" s="325"/>
      <c r="O41" s="325"/>
      <c r="P41" s="325"/>
    </row>
    <row r="42" spans="1:16" ht="19.5" customHeight="1" x14ac:dyDescent="0.2">
      <c r="D42" s="138"/>
      <c r="H42" s="138"/>
    </row>
    <row r="43" spans="1:16" ht="19.5" customHeight="1" x14ac:dyDescent="0.2">
      <c r="D43" s="138"/>
      <c r="G43" s="138"/>
      <c r="H43" s="138"/>
    </row>
    <row r="44" spans="1:16" ht="19.5" customHeight="1" x14ac:dyDescent="0.2">
      <c r="D44" s="138"/>
      <c r="G44" s="138"/>
      <c r="H44" s="138"/>
    </row>
    <row r="45" spans="1:16" ht="19.5" customHeight="1" x14ac:dyDescent="0.2">
      <c r="D45" s="138"/>
      <c r="H45" s="138"/>
      <c r="N45" s="138"/>
      <c r="O45" s="138"/>
      <c r="P45" s="138"/>
    </row>
    <row r="46" spans="1:16" ht="19.5" customHeight="1" x14ac:dyDescent="0.2"/>
    <row r="47" spans="1:16" ht="19.5" customHeight="1" x14ac:dyDescent="0.2"/>
    <row r="48" spans="1:16" ht="19.5" customHeight="1" x14ac:dyDescent="0.2"/>
    <row r="49" ht="19.5" customHeight="1" x14ac:dyDescent="0.2"/>
    <row r="50" ht="19.5" customHeight="1" x14ac:dyDescent="0.2"/>
    <row r="51" ht="19.5" customHeight="1" x14ac:dyDescent="0.2"/>
    <row r="52" ht="19.5" customHeight="1" x14ac:dyDescent="0.2"/>
    <row r="53" ht="19.5" customHeight="1" x14ac:dyDescent="0.2"/>
    <row r="54" ht="19.5" customHeight="1" x14ac:dyDescent="0.2"/>
    <row r="55" ht="19.5" customHeight="1" x14ac:dyDescent="0.2"/>
    <row r="56" ht="19.5" customHeight="1" x14ac:dyDescent="0.2"/>
    <row r="57" ht="19.5" customHeight="1" x14ac:dyDescent="0.2"/>
    <row r="58" ht="19.5" customHeight="1" x14ac:dyDescent="0.2"/>
    <row r="59" ht="19.5" customHeight="1" x14ac:dyDescent="0.2"/>
    <row r="60" ht="19.5" customHeight="1" x14ac:dyDescent="0.2"/>
    <row r="61" ht="19.5" customHeight="1" x14ac:dyDescent="0.2"/>
    <row r="62" ht="19.5" customHeight="1" x14ac:dyDescent="0.2"/>
    <row r="63" ht="19.5" customHeight="1" x14ac:dyDescent="0.2"/>
    <row r="64" ht="19.5" customHeight="1" x14ac:dyDescent="0.2"/>
    <row r="65" ht="19.5" customHeight="1" x14ac:dyDescent="0.2"/>
    <row r="66" ht="19.5" customHeight="1" x14ac:dyDescent="0.2"/>
    <row r="67" ht="19.5" customHeight="1" x14ac:dyDescent="0.2"/>
    <row r="68" ht="19.5" customHeight="1" x14ac:dyDescent="0.2"/>
    <row r="69" ht="19.5" customHeight="1" x14ac:dyDescent="0.2"/>
    <row r="70" ht="19.5" customHeight="1" x14ac:dyDescent="0.2"/>
    <row r="71" ht="19.5" customHeight="1" x14ac:dyDescent="0.2"/>
    <row r="72" ht="19.5" customHeight="1" x14ac:dyDescent="0.2"/>
    <row r="73" ht="19.5" customHeight="1" x14ac:dyDescent="0.2"/>
    <row r="74" ht="19.5" customHeight="1" x14ac:dyDescent="0.2"/>
    <row r="75" ht="19.5" customHeight="1" x14ac:dyDescent="0.2"/>
    <row r="76" ht="19.5" customHeight="1" x14ac:dyDescent="0.2"/>
    <row r="77" ht="19.5" customHeight="1" x14ac:dyDescent="0.2"/>
    <row r="78" ht="19.5" customHeight="1" x14ac:dyDescent="0.2"/>
    <row r="79" ht="19.5" customHeight="1" x14ac:dyDescent="0.2"/>
    <row r="80" ht="19.5" customHeight="1" x14ac:dyDescent="0.2"/>
    <row r="81" ht="19.5" customHeight="1" x14ac:dyDescent="0.2"/>
    <row r="82" ht="19.5" customHeight="1" x14ac:dyDescent="0.2"/>
    <row r="83" ht="19.5" customHeight="1" x14ac:dyDescent="0.2"/>
    <row r="84" ht="19.5" customHeight="1" x14ac:dyDescent="0.2"/>
    <row r="85" ht="19.5" customHeight="1" x14ac:dyDescent="0.2"/>
    <row r="86" ht="19.5" customHeight="1" x14ac:dyDescent="0.2"/>
    <row r="87" ht="19.5" customHeight="1" x14ac:dyDescent="0.2"/>
    <row r="88" ht="19.5" customHeight="1" x14ac:dyDescent="0.2"/>
    <row r="89" ht="19.5" customHeight="1" x14ac:dyDescent="0.2"/>
    <row r="90" ht="19.5" customHeight="1" x14ac:dyDescent="0.2"/>
    <row r="91" ht="19.5" customHeight="1" x14ac:dyDescent="0.2"/>
    <row r="92" ht="19.5" customHeight="1" x14ac:dyDescent="0.2"/>
    <row r="93" ht="19.5" customHeight="1" x14ac:dyDescent="0.2"/>
    <row r="94" ht="19.5" customHeight="1" x14ac:dyDescent="0.2"/>
    <row r="95" ht="19.5" customHeight="1" x14ac:dyDescent="0.2"/>
    <row r="96" ht="19.5" customHeight="1" x14ac:dyDescent="0.2"/>
    <row r="97" ht="19.5" customHeight="1" x14ac:dyDescent="0.2"/>
    <row r="98" ht="19.5" customHeight="1" x14ac:dyDescent="0.2"/>
    <row r="99" ht="19.5" customHeight="1" x14ac:dyDescent="0.2"/>
    <row r="100" ht="19.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</sheetData>
  <mergeCells count="13">
    <mergeCell ref="A3:A4"/>
    <mergeCell ref="B3:B4"/>
    <mergeCell ref="C3:E3"/>
    <mergeCell ref="F3:H3"/>
    <mergeCell ref="M27:M29"/>
    <mergeCell ref="A39:P39"/>
    <mergeCell ref="O27:O29"/>
    <mergeCell ref="P27:P29"/>
    <mergeCell ref="M33:M35"/>
    <mergeCell ref="N33:N35"/>
    <mergeCell ref="O33:O35"/>
    <mergeCell ref="P33:P35"/>
    <mergeCell ref="N27:N29"/>
  </mergeCells>
  <phoneticPr fontId="18"/>
  <pageMargins left="0.78740157480314965" right="0.59055118110236227" top="0.59055118110236227" bottom="0.59055118110236227" header="0.31496062992125984" footer="0.51181102362204722"/>
  <pageSetup paperSize="9" orientation="landscape" horizontalDpi="200" verticalDpi="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9B710-4A66-4280-A25D-E1CF0E7F8D3F}">
  <dimension ref="A1:L315"/>
  <sheetViews>
    <sheetView showGridLines="0" view="pageBreakPreview" zoomScaleNormal="100" zoomScaleSheetLayoutView="100" workbookViewId="0"/>
  </sheetViews>
  <sheetFormatPr defaultColWidth="9" defaultRowHeight="10.8" x14ac:dyDescent="0.2"/>
  <cols>
    <col min="1" max="1" width="3.109375" style="117" customWidth="1"/>
    <col min="2" max="2" width="12.6640625" style="117" customWidth="1"/>
    <col min="3" max="12" width="9.6640625" style="117" customWidth="1"/>
    <col min="13" max="13" width="13.44140625" style="117" customWidth="1"/>
    <col min="14" max="256" width="9" style="117"/>
    <col min="257" max="257" width="3.109375" style="117" customWidth="1"/>
    <col min="258" max="258" width="12.6640625" style="117" customWidth="1"/>
    <col min="259" max="268" width="9.6640625" style="117" customWidth="1"/>
    <col min="269" max="269" width="13.44140625" style="117" customWidth="1"/>
    <col min="270" max="512" width="9" style="117"/>
    <col min="513" max="513" width="3.109375" style="117" customWidth="1"/>
    <col min="514" max="514" width="12.6640625" style="117" customWidth="1"/>
    <col min="515" max="524" width="9.6640625" style="117" customWidth="1"/>
    <col min="525" max="525" width="13.44140625" style="117" customWidth="1"/>
    <col min="526" max="768" width="9" style="117"/>
    <col min="769" max="769" width="3.109375" style="117" customWidth="1"/>
    <col min="770" max="770" width="12.6640625" style="117" customWidth="1"/>
    <col min="771" max="780" width="9.6640625" style="117" customWidth="1"/>
    <col min="781" max="781" width="13.44140625" style="117" customWidth="1"/>
    <col min="782" max="1024" width="9" style="117"/>
    <col min="1025" max="1025" width="3.109375" style="117" customWidth="1"/>
    <col min="1026" max="1026" width="12.6640625" style="117" customWidth="1"/>
    <col min="1027" max="1036" width="9.6640625" style="117" customWidth="1"/>
    <col min="1037" max="1037" width="13.44140625" style="117" customWidth="1"/>
    <col min="1038" max="1280" width="9" style="117"/>
    <col min="1281" max="1281" width="3.109375" style="117" customWidth="1"/>
    <col min="1282" max="1282" width="12.6640625" style="117" customWidth="1"/>
    <col min="1283" max="1292" width="9.6640625" style="117" customWidth="1"/>
    <col min="1293" max="1293" width="13.44140625" style="117" customWidth="1"/>
    <col min="1294" max="1536" width="9" style="117"/>
    <col min="1537" max="1537" width="3.109375" style="117" customWidth="1"/>
    <col min="1538" max="1538" width="12.6640625" style="117" customWidth="1"/>
    <col min="1539" max="1548" width="9.6640625" style="117" customWidth="1"/>
    <col min="1549" max="1549" width="13.44140625" style="117" customWidth="1"/>
    <col min="1550" max="1792" width="9" style="117"/>
    <col min="1793" max="1793" width="3.109375" style="117" customWidth="1"/>
    <col min="1794" max="1794" width="12.6640625" style="117" customWidth="1"/>
    <col min="1795" max="1804" width="9.6640625" style="117" customWidth="1"/>
    <col min="1805" max="1805" width="13.44140625" style="117" customWidth="1"/>
    <col min="1806" max="2048" width="9" style="117"/>
    <col min="2049" max="2049" width="3.109375" style="117" customWidth="1"/>
    <col min="2050" max="2050" width="12.6640625" style="117" customWidth="1"/>
    <col min="2051" max="2060" width="9.6640625" style="117" customWidth="1"/>
    <col min="2061" max="2061" width="13.44140625" style="117" customWidth="1"/>
    <col min="2062" max="2304" width="9" style="117"/>
    <col min="2305" max="2305" width="3.109375" style="117" customWidth="1"/>
    <col min="2306" max="2306" width="12.6640625" style="117" customWidth="1"/>
    <col min="2307" max="2316" width="9.6640625" style="117" customWidth="1"/>
    <col min="2317" max="2317" width="13.44140625" style="117" customWidth="1"/>
    <col min="2318" max="2560" width="9" style="117"/>
    <col min="2561" max="2561" width="3.109375" style="117" customWidth="1"/>
    <col min="2562" max="2562" width="12.6640625" style="117" customWidth="1"/>
    <col min="2563" max="2572" width="9.6640625" style="117" customWidth="1"/>
    <col min="2573" max="2573" width="13.44140625" style="117" customWidth="1"/>
    <col min="2574" max="2816" width="9" style="117"/>
    <col min="2817" max="2817" width="3.109375" style="117" customWidth="1"/>
    <col min="2818" max="2818" width="12.6640625" style="117" customWidth="1"/>
    <col min="2819" max="2828" width="9.6640625" style="117" customWidth="1"/>
    <col min="2829" max="2829" width="13.44140625" style="117" customWidth="1"/>
    <col min="2830" max="3072" width="9" style="117"/>
    <col min="3073" max="3073" width="3.109375" style="117" customWidth="1"/>
    <col min="3074" max="3074" width="12.6640625" style="117" customWidth="1"/>
    <col min="3075" max="3084" width="9.6640625" style="117" customWidth="1"/>
    <col min="3085" max="3085" width="13.44140625" style="117" customWidth="1"/>
    <col min="3086" max="3328" width="9" style="117"/>
    <col min="3329" max="3329" width="3.109375" style="117" customWidth="1"/>
    <col min="3330" max="3330" width="12.6640625" style="117" customWidth="1"/>
    <col min="3331" max="3340" width="9.6640625" style="117" customWidth="1"/>
    <col min="3341" max="3341" width="13.44140625" style="117" customWidth="1"/>
    <col min="3342" max="3584" width="9" style="117"/>
    <col min="3585" max="3585" width="3.109375" style="117" customWidth="1"/>
    <col min="3586" max="3586" width="12.6640625" style="117" customWidth="1"/>
    <col min="3587" max="3596" width="9.6640625" style="117" customWidth="1"/>
    <col min="3597" max="3597" width="13.44140625" style="117" customWidth="1"/>
    <col min="3598" max="3840" width="9" style="117"/>
    <col min="3841" max="3841" width="3.109375" style="117" customWidth="1"/>
    <col min="3842" max="3842" width="12.6640625" style="117" customWidth="1"/>
    <col min="3843" max="3852" width="9.6640625" style="117" customWidth="1"/>
    <col min="3853" max="3853" width="13.44140625" style="117" customWidth="1"/>
    <col min="3854" max="4096" width="9" style="117"/>
    <col min="4097" max="4097" width="3.109375" style="117" customWidth="1"/>
    <col min="4098" max="4098" width="12.6640625" style="117" customWidth="1"/>
    <col min="4099" max="4108" width="9.6640625" style="117" customWidth="1"/>
    <col min="4109" max="4109" width="13.44140625" style="117" customWidth="1"/>
    <col min="4110" max="4352" width="9" style="117"/>
    <col min="4353" max="4353" width="3.109375" style="117" customWidth="1"/>
    <col min="4354" max="4354" width="12.6640625" style="117" customWidth="1"/>
    <col min="4355" max="4364" width="9.6640625" style="117" customWidth="1"/>
    <col min="4365" max="4365" width="13.44140625" style="117" customWidth="1"/>
    <col min="4366" max="4608" width="9" style="117"/>
    <col min="4609" max="4609" width="3.109375" style="117" customWidth="1"/>
    <col min="4610" max="4610" width="12.6640625" style="117" customWidth="1"/>
    <col min="4611" max="4620" width="9.6640625" style="117" customWidth="1"/>
    <col min="4621" max="4621" width="13.44140625" style="117" customWidth="1"/>
    <col min="4622" max="4864" width="9" style="117"/>
    <col min="4865" max="4865" width="3.109375" style="117" customWidth="1"/>
    <col min="4866" max="4866" width="12.6640625" style="117" customWidth="1"/>
    <col min="4867" max="4876" width="9.6640625" style="117" customWidth="1"/>
    <col min="4877" max="4877" width="13.44140625" style="117" customWidth="1"/>
    <col min="4878" max="5120" width="9" style="117"/>
    <col min="5121" max="5121" width="3.109375" style="117" customWidth="1"/>
    <col min="5122" max="5122" width="12.6640625" style="117" customWidth="1"/>
    <col min="5123" max="5132" width="9.6640625" style="117" customWidth="1"/>
    <col min="5133" max="5133" width="13.44140625" style="117" customWidth="1"/>
    <col min="5134" max="5376" width="9" style="117"/>
    <col min="5377" max="5377" width="3.109375" style="117" customWidth="1"/>
    <col min="5378" max="5378" width="12.6640625" style="117" customWidth="1"/>
    <col min="5379" max="5388" width="9.6640625" style="117" customWidth="1"/>
    <col min="5389" max="5389" width="13.44140625" style="117" customWidth="1"/>
    <col min="5390" max="5632" width="9" style="117"/>
    <col min="5633" max="5633" width="3.109375" style="117" customWidth="1"/>
    <col min="5634" max="5634" width="12.6640625" style="117" customWidth="1"/>
    <col min="5635" max="5644" width="9.6640625" style="117" customWidth="1"/>
    <col min="5645" max="5645" width="13.44140625" style="117" customWidth="1"/>
    <col min="5646" max="5888" width="9" style="117"/>
    <col min="5889" max="5889" width="3.109375" style="117" customWidth="1"/>
    <col min="5890" max="5890" width="12.6640625" style="117" customWidth="1"/>
    <col min="5891" max="5900" width="9.6640625" style="117" customWidth="1"/>
    <col min="5901" max="5901" width="13.44140625" style="117" customWidth="1"/>
    <col min="5902" max="6144" width="9" style="117"/>
    <col min="6145" max="6145" width="3.109375" style="117" customWidth="1"/>
    <col min="6146" max="6146" width="12.6640625" style="117" customWidth="1"/>
    <col min="6147" max="6156" width="9.6640625" style="117" customWidth="1"/>
    <col min="6157" max="6157" width="13.44140625" style="117" customWidth="1"/>
    <col min="6158" max="6400" width="9" style="117"/>
    <col min="6401" max="6401" width="3.109375" style="117" customWidth="1"/>
    <col min="6402" max="6402" width="12.6640625" style="117" customWidth="1"/>
    <col min="6403" max="6412" width="9.6640625" style="117" customWidth="1"/>
    <col min="6413" max="6413" width="13.44140625" style="117" customWidth="1"/>
    <col min="6414" max="6656" width="9" style="117"/>
    <col min="6657" max="6657" width="3.109375" style="117" customWidth="1"/>
    <col min="6658" max="6658" width="12.6640625" style="117" customWidth="1"/>
    <col min="6659" max="6668" width="9.6640625" style="117" customWidth="1"/>
    <col min="6669" max="6669" width="13.44140625" style="117" customWidth="1"/>
    <col min="6670" max="6912" width="9" style="117"/>
    <col min="6913" max="6913" width="3.109375" style="117" customWidth="1"/>
    <col min="6914" max="6914" width="12.6640625" style="117" customWidth="1"/>
    <col min="6915" max="6924" width="9.6640625" style="117" customWidth="1"/>
    <col min="6925" max="6925" width="13.44140625" style="117" customWidth="1"/>
    <col min="6926" max="7168" width="9" style="117"/>
    <col min="7169" max="7169" width="3.109375" style="117" customWidth="1"/>
    <col min="7170" max="7170" width="12.6640625" style="117" customWidth="1"/>
    <col min="7171" max="7180" width="9.6640625" style="117" customWidth="1"/>
    <col min="7181" max="7181" width="13.44140625" style="117" customWidth="1"/>
    <col min="7182" max="7424" width="9" style="117"/>
    <col min="7425" max="7425" width="3.109375" style="117" customWidth="1"/>
    <col min="7426" max="7426" width="12.6640625" style="117" customWidth="1"/>
    <col min="7427" max="7436" width="9.6640625" style="117" customWidth="1"/>
    <col min="7437" max="7437" width="13.44140625" style="117" customWidth="1"/>
    <col min="7438" max="7680" width="9" style="117"/>
    <col min="7681" max="7681" width="3.109375" style="117" customWidth="1"/>
    <col min="7682" max="7682" width="12.6640625" style="117" customWidth="1"/>
    <col min="7683" max="7692" width="9.6640625" style="117" customWidth="1"/>
    <col min="7693" max="7693" width="13.44140625" style="117" customWidth="1"/>
    <col min="7694" max="7936" width="9" style="117"/>
    <col min="7937" max="7937" width="3.109375" style="117" customWidth="1"/>
    <col min="7938" max="7938" width="12.6640625" style="117" customWidth="1"/>
    <col min="7939" max="7948" width="9.6640625" style="117" customWidth="1"/>
    <col min="7949" max="7949" width="13.44140625" style="117" customWidth="1"/>
    <col min="7950" max="8192" width="9" style="117"/>
    <col min="8193" max="8193" width="3.109375" style="117" customWidth="1"/>
    <col min="8194" max="8194" width="12.6640625" style="117" customWidth="1"/>
    <col min="8195" max="8204" width="9.6640625" style="117" customWidth="1"/>
    <col min="8205" max="8205" width="13.44140625" style="117" customWidth="1"/>
    <col min="8206" max="8448" width="9" style="117"/>
    <col min="8449" max="8449" width="3.109375" style="117" customWidth="1"/>
    <col min="8450" max="8450" width="12.6640625" style="117" customWidth="1"/>
    <col min="8451" max="8460" width="9.6640625" style="117" customWidth="1"/>
    <col min="8461" max="8461" width="13.44140625" style="117" customWidth="1"/>
    <col min="8462" max="8704" width="9" style="117"/>
    <col min="8705" max="8705" width="3.109375" style="117" customWidth="1"/>
    <col min="8706" max="8706" width="12.6640625" style="117" customWidth="1"/>
    <col min="8707" max="8716" width="9.6640625" style="117" customWidth="1"/>
    <col min="8717" max="8717" width="13.44140625" style="117" customWidth="1"/>
    <col min="8718" max="8960" width="9" style="117"/>
    <col min="8961" max="8961" width="3.109375" style="117" customWidth="1"/>
    <col min="8962" max="8962" width="12.6640625" style="117" customWidth="1"/>
    <col min="8963" max="8972" width="9.6640625" style="117" customWidth="1"/>
    <col min="8973" max="8973" width="13.44140625" style="117" customWidth="1"/>
    <col min="8974" max="9216" width="9" style="117"/>
    <col min="9217" max="9217" width="3.109375" style="117" customWidth="1"/>
    <col min="9218" max="9218" width="12.6640625" style="117" customWidth="1"/>
    <col min="9219" max="9228" width="9.6640625" style="117" customWidth="1"/>
    <col min="9229" max="9229" width="13.44140625" style="117" customWidth="1"/>
    <col min="9230" max="9472" width="9" style="117"/>
    <col min="9473" max="9473" width="3.109375" style="117" customWidth="1"/>
    <col min="9474" max="9474" width="12.6640625" style="117" customWidth="1"/>
    <col min="9475" max="9484" width="9.6640625" style="117" customWidth="1"/>
    <col min="9485" max="9485" width="13.44140625" style="117" customWidth="1"/>
    <col min="9486" max="9728" width="9" style="117"/>
    <col min="9729" max="9729" width="3.109375" style="117" customWidth="1"/>
    <col min="9730" max="9730" width="12.6640625" style="117" customWidth="1"/>
    <col min="9731" max="9740" width="9.6640625" style="117" customWidth="1"/>
    <col min="9741" max="9741" width="13.44140625" style="117" customWidth="1"/>
    <col min="9742" max="9984" width="9" style="117"/>
    <col min="9985" max="9985" width="3.109375" style="117" customWidth="1"/>
    <col min="9986" max="9986" width="12.6640625" style="117" customWidth="1"/>
    <col min="9987" max="9996" width="9.6640625" style="117" customWidth="1"/>
    <col min="9997" max="9997" width="13.44140625" style="117" customWidth="1"/>
    <col min="9998" max="10240" width="9" style="117"/>
    <col min="10241" max="10241" width="3.109375" style="117" customWidth="1"/>
    <col min="10242" max="10242" width="12.6640625" style="117" customWidth="1"/>
    <col min="10243" max="10252" width="9.6640625" style="117" customWidth="1"/>
    <col min="10253" max="10253" width="13.44140625" style="117" customWidth="1"/>
    <col min="10254" max="10496" width="9" style="117"/>
    <col min="10497" max="10497" width="3.109375" style="117" customWidth="1"/>
    <col min="10498" max="10498" width="12.6640625" style="117" customWidth="1"/>
    <col min="10499" max="10508" width="9.6640625" style="117" customWidth="1"/>
    <col min="10509" max="10509" width="13.44140625" style="117" customWidth="1"/>
    <col min="10510" max="10752" width="9" style="117"/>
    <col min="10753" max="10753" width="3.109375" style="117" customWidth="1"/>
    <col min="10754" max="10754" width="12.6640625" style="117" customWidth="1"/>
    <col min="10755" max="10764" width="9.6640625" style="117" customWidth="1"/>
    <col min="10765" max="10765" width="13.44140625" style="117" customWidth="1"/>
    <col min="10766" max="11008" width="9" style="117"/>
    <col min="11009" max="11009" width="3.109375" style="117" customWidth="1"/>
    <col min="11010" max="11010" width="12.6640625" style="117" customWidth="1"/>
    <col min="11011" max="11020" width="9.6640625" style="117" customWidth="1"/>
    <col min="11021" max="11021" width="13.44140625" style="117" customWidth="1"/>
    <col min="11022" max="11264" width="9" style="117"/>
    <col min="11265" max="11265" width="3.109375" style="117" customWidth="1"/>
    <col min="11266" max="11266" width="12.6640625" style="117" customWidth="1"/>
    <col min="11267" max="11276" width="9.6640625" style="117" customWidth="1"/>
    <col min="11277" max="11277" width="13.44140625" style="117" customWidth="1"/>
    <col min="11278" max="11520" width="9" style="117"/>
    <col min="11521" max="11521" width="3.109375" style="117" customWidth="1"/>
    <col min="11522" max="11522" width="12.6640625" style="117" customWidth="1"/>
    <col min="11523" max="11532" width="9.6640625" style="117" customWidth="1"/>
    <col min="11533" max="11533" width="13.44140625" style="117" customWidth="1"/>
    <col min="11534" max="11776" width="9" style="117"/>
    <col min="11777" max="11777" width="3.109375" style="117" customWidth="1"/>
    <col min="11778" max="11778" width="12.6640625" style="117" customWidth="1"/>
    <col min="11779" max="11788" width="9.6640625" style="117" customWidth="1"/>
    <col min="11789" max="11789" width="13.44140625" style="117" customWidth="1"/>
    <col min="11790" max="12032" width="9" style="117"/>
    <col min="12033" max="12033" width="3.109375" style="117" customWidth="1"/>
    <col min="12034" max="12034" width="12.6640625" style="117" customWidth="1"/>
    <col min="12035" max="12044" width="9.6640625" style="117" customWidth="1"/>
    <col min="12045" max="12045" width="13.44140625" style="117" customWidth="1"/>
    <col min="12046" max="12288" width="9" style="117"/>
    <col min="12289" max="12289" width="3.109375" style="117" customWidth="1"/>
    <col min="12290" max="12290" width="12.6640625" style="117" customWidth="1"/>
    <col min="12291" max="12300" width="9.6640625" style="117" customWidth="1"/>
    <col min="12301" max="12301" width="13.44140625" style="117" customWidth="1"/>
    <col min="12302" max="12544" width="9" style="117"/>
    <col min="12545" max="12545" width="3.109375" style="117" customWidth="1"/>
    <col min="12546" max="12546" width="12.6640625" style="117" customWidth="1"/>
    <col min="12547" max="12556" width="9.6640625" style="117" customWidth="1"/>
    <col min="12557" max="12557" width="13.44140625" style="117" customWidth="1"/>
    <col min="12558" max="12800" width="9" style="117"/>
    <col min="12801" max="12801" width="3.109375" style="117" customWidth="1"/>
    <col min="12802" max="12802" width="12.6640625" style="117" customWidth="1"/>
    <col min="12803" max="12812" width="9.6640625" style="117" customWidth="1"/>
    <col min="12813" max="12813" width="13.44140625" style="117" customWidth="1"/>
    <col min="12814" max="13056" width="9" style="117"/>
    <col min="13057" max="13057" width="3.109375" style="117" customWidth="1"/>
    <col min="13058" max="13058" width="12.6640625" style="117" customWidth="1"/>
    <col min="13059" max="13068" width="9.6640625" style="117" customWidth="1"/>
    <col min="13069" max="13069" width="13.44140625" style="117" customWidth="1"/>
    <col min="13070" max="13312" width="9" style="117"/>
    <col min="13313" max="13313" width="3.109375" style="117" customWidth="1"/>
    <col min="13314" max="13314" width="12.6640625" style="117" customWidth="1"/>
    <col min="13315" max="13324" width="9.6640625" style="117" customWidth="1"/>
    <col min="13325" max="13325" width="13.44140625" style="117" customWidth="1"/>
    <col min="13326" max="13568" width="9" style="117"/>
    <col min="13569" max="13569" width="3.109375" style="117" customWidth="1"/>
    <col min="13570" max="13570" width="12.6640625" style="117" customWidth="1"/>
    <col min="13571" max="13580" width="9.6640625" style="117" customWidth="1"/>
    <col min="13581" max="13581" width="13.44140625" style="117" customWidth="1"/>
    <col min="13582" max="13824" width="9" style="117"/>
    <col min="13825" max="13825" width="3.109375" style="117" customWidth="1"/>
    <col min="13826" max="13826" width="12.6640625" style="117" customWidth="1"/>
    <col min="13827" max="13836" width="9.6640625" style="117" customWidth="1"/>
    <col min="13837" max="13837" width="13.44140625" style="117" customWidth="1"/>
    <col min="13838" max="14080" width="9" style="117"/>
    <col min="14081" max="14081" width="3.109375" style="117" customWidth="1"/>
    <col min="14082" max="14082" width="12.6640625" style="117" customWidth="1"/>
    <col min="14083" max="14092" width="9.6640625" style="117" customWidth="1"/>
    <col min="14093" max="14093" width="13.44140625" style="117" customWidth="1"/>
    <col min="14094" max="14336" width="9" style="117"/>
    <col min="14337" max="14337" width="3.109375" style="117" customWidth="1"/>
    <col min="14338" max="14338" width="12.6640625" style="117" customWidth="1"/>
    <col min="14339" max="14348" width="9.6640625" style="117" customWidth="1"/>
    <col min="14349" max="14349" width="13.44140625" style="117" customWidth="1"/>
    <col min="14350" max="14592" width="9" style="117"/>
    <col min="14593" max="14593" width="3.109375" style="117" customWidth="1"/>
    <col min="14594" max="14594" width="12.6640625" style="117" customWidth="1"/>
    <col min="14595" max="14604" width="9.6640625" style="117" customWidth="1"/>
    <col min="14605" max="14605" width="13.44140625" style="117" customWidth="1"/>
    <col min="14606" max="14848" width="9" style="117"/>
    <col min="14849" max="14849" width="3.109375" style="117" customWidth="1"/>
    <col min="14850" max="14850" width="12.6640625" style="117" customWidth="1"/>
    <col min="14851" max="14860" width="9.6640625" style="117" customWidth="1"/>
    <col min="14861" max="14861" width="13.44140625" style="117" customWidth="1"/>
    <col min="14862" max="15104" width="9" style="117"/>
    <col min="15105" max="15105" width="3.109375" style="117" customWidth="1"/>
    <col min="15106" max="15106" width="12.6640625" style="117" customWidth="1"/>
    <col min="15107" max="15116" width="9.6640625" style="117" customWidth="1"/>
    <col min="15117" max="15117" width="13.44140625" style="117" customWidth="1"/>
    <col min="15118" max="15360" width="9" style="117"/>
    <col min="15361" max="15361" width="3.109375" style="117" customWidth="1"/>
    <col min="15362" max="15362" width="12.6640625" style="117" customWidth="1"/>
    <col min="15363" max="15372" width="9.6640625" style="117" customWidth="1"/>
    <col min="15373" max="15373" width="13.44140625" style="117" customWidth="1"/>
    <col min="15374" max="15616" width="9" style="117"/>
    <col min="15617" max="15617" width="3.109375" style="117" customWidth="1"/>
    <col min="15618" max="15618" width="12.6640625" style="117" customWidth="1"/>
    <col min="15619" max="15628" width="9.6640625" style="117" customWidth="1"/>
    <col min="15629" max="15629" width="13.44140625" style="117" customWidth="1"/>
    <col min="15630" max="15872" width="9" style="117"/>
    <col min="15873" max="15873" width="3.109375" style="117" customWidth="1"/>
    <col min="15874" max="15874" width="12.6640625" style="117" customWidth="1"/>
    <col min="15875" max="15884" width="9.6640625" style="117" customWidth="1"/>
    <col min="15885" max="15885" width="13.44140625" style="117" customWidth="1"/>
    <col min="15886" max="16128" width="9" style="117"/>
    <col min="16129" max="16129" width="3.109375" style="117" customWidth="1"/>
    <col min="16130" max="16130" width="12.6640625" style="117" customWidth="1"/>
    <col min="16131" max="16140" width="9.6640625" style="117" customWidth="1"/>
    <col min="16141" max="16141" width="13.44140625" style="117" customWidth="1"/>
    <col min="16142" max="16384" width="9" style="117"/>
  </cols>
  <sheetData>
    <row r="1" spans="1:12" s="125" customFormat="1" ht="19.5" customHeight="1" x14ac:dyDescent="0.2">
      <c r="A1" s="329" t="s">
        <v>603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</row>
    <row r="2" spans="1:12" ht="16.5" customHeight="1" x14ac:dyDescent="0.2">
      <c r="J2" s="127"/>
      <c r="K2" s="127"/>
      <c r="L2" s="128" t="s">
        <v>604</v>
      </c>
    </row>
    <row r="3" spans="1:12" ht="16.5" customHeight="1" x14ac:dyDescent="0.2">
      <c r="A3" s="335" t="s">
        <v>605</v>
      </c>
      <c r="B3" s="335"/>
      <c r="C3" s="336" t="s">
        <v>606</v>
      </c>
      <c r="D3" s="335"/>
      <c r="E3" s="335"/>
      <c r="F3" s="335"/>
      <c r="G3" s="335"/>
      <c r="H3" s="335"/>
      <c r="I3" s="335" t="s">
        <v>607</v>
      </c>
      <c r="J3" s="335"/>
      <c r="K3" s="335"/>
      <c r="L3" s="335"/>
    </row>
    <row r="4" spans="1:12" ht="16.5" customHeight="1" x14ac:dyDescent="0.2">
      <c r="A4" s="335"/>
      <c r="B4" s="335"/>
      <c r="C4" s="337" t="s">
        <v>608</v>
      </c>
      <c r="D4" s="338"/>
      <c r="E4" s="339"/>
      <c r="F4" s="340" t="s">
        <v>609</v>
      </c>
      <c r="G4" s="340" t="s">
        <v>610</v>
      </c>
      <c r="H4" s="341" t="s">
        <v>611</v>
      </c>
      <c r="I4" s="340" t="s">
        <v>612</v>
      </c>
      <c r="J4" s="340" t="s">
        <v>613</v>
      </c>
      <c r="K4" s="331" t="s">
        <v>610</v>
      </c>
      <c r="L4" s="331" t="s">
        <v>611</v>
      </c>
    </row>
    <row r="5" spans="1:12" s="98" customFormat="1" ht="16.5" customHeight="1" x14ac:dyDescent="0.2">
      <c r="A5" s="335"/>
      <c r="B5" s="335"/>
      <c r="C5" s="107" t="s">
        <v>614</v>
      </c>
      <c r="D5" s="107" t="s">
        <v>615</v>
      </c>
      <c r="E5" s="107" t="s">
        <v>616</v>
      </c>
      <c r="F5" s="340"/>
      <c r="G5" s="340"/>
      <c r="H5" s="341"/>
      <c r="I5" s="340"/>
      <c r="J5" s="340"/>
      <c r="K5" s="331"/>
      <c r="L5" s="331"/>
    </row>
    <row r="6" spans="1:12" s="98" customFormat="1" ht="16.5" customHeight="1" x14ac:dyDescent="0.2">
      <c r="A6" s="332" t="s">
        <v>451</v>
      </c>
      <c r="B6" s="333"/>
      <c r="C6" s="131">
        <f t="shared" ref="C6:C11" si="0">SUM(D6:E6)</f>
        <v>90742</v>
      </c>
      <c r="D6" s="131">
        <f>SUM(D7:D11)</f>
        <v>44253</v>
      </c>
      <c r="E6" s="131">
        <f>SUM(E7:E11)</f>
        <v>46489</v>
      </c>
      <c r="F6" s="131">
        <v>92308</v>
      </c>
      <c r="G6" s="132">
        <f>SUM(G7:G11)</f>
        <v>-1566</v>
      </c>
      <c r="H6" s="133">
        <v>-1.7</v>
      </c>
      <c r="I6" s="131">
        <v>33812</v>
      </c>
      <c r="J6" s="131">
        <v>32115</v>
      </c>
      <c r="K6" s="132">
        <f t="shared" ref="K6:K11" si="1">I6-J6</f>
        <v>1697</v>
      </c>
      <c r="L6" s="133">
        <v>5.3</v>
      </c>
    </row>
    <row r="7" spans="1:12" s="98" customFormat="1" ht="16.5" customHeight="1" x14ac:dyDescent="0.2">
      <c r="A7" s="334"/>
      <c r="B7" s="134" t="s">
        <v>450</v>
      </c>
      <c r="C7" s="131">
        <f t="shared" si="0"/>
        <v>31685</v>
      </c>
      <c r="D7" s="131">
        <v>15454</v>
      </c>
      <c r="E7" s="131">
        <v>16231</v>
      </c>
      <c r="F7" s="131">
        <v>33251</v>
      </c>
      <c r="G7" s="132">
        <f>C7-F7</f>
        <v>-1566</v>
      </c>
      <c r="H7" s="135">
        <v>-4.7</v>
      </c>
      <c r="I7" s="131">
        <v>11828</v>
      </c>
      <c r="J7" s="131">
        <v>11645</v>
      </c>
      <c r="K7" s="132">
        <f t="shared" si="1"/>
        <v>183</v>
      </c>
      <c r="L7" s="133">
        <v>1.6</v>
      </c>
    </row>
    <row r="8" spans="1:12" ht="16.5" customHeight="1" x14ac:dyDescent="0.2">
      <c r="A8" s="333"/>
      <c r="B8" s="134" t="s">
        <v>449</v>
      </c>
      <c r="C8" s="131">
        <f t="shared" si="0"/>
        <v>33919</v>
      </c>
      <c r="D8" s="131">
        <v>16764</v>
      </c>
      <c r="E8" s="131">
        <v>17155</v>
      </c>
      <c r="F8" s="131">
        <v>33625</v>
      </c>
      <c r="G8" s="132">
        <f>C8-F8</f>
        <v>294</v>
      </c>
      <c r="H8" s="135">
        <v>0.9</v>
      </c>
      <c r="I8" s="131">
        <v>13432</v>
      </c>
      <c r="J8" s="131">
        <v>12369</v>
      </c>
      <c r="K8" s="132">
        <f t="shared" si="1"/>
        <v>1063</v>
      </c>
      <c r="L8" s="133">
        <v>8.6</v>
      </c>
    </row>
    <row r="9" spans="1:12" ht="16.5" customHeight="1" x14ac:dyDescent="0.2">
      <c r="A9" s="333"/>
      <c r="B9" s="134" t="s">
        <v>368</v>
      </c>
      <c r="C9" s="131">
        <f t="shared" si="0"/>
        <v>12443</v>
      </c>
      <c r="D9" s="131">
        <v>6031</v>
      </c>
      <c r="E9" s="131">
        <v>6412</v>
      </c>
      <c r="F9" s="131">
        <v>12718</v>
      </c>
      <c r="G9" s="132">
        <f>C9-F9</f>
        <v>-275</v>
      </c>
      <c r="H9" s="135">
        <v>-2.2000000000000002</v>
      </c>
      <c r="I9" s="131">
        <v>4147</v>
      </c>
      <c r="J9" s="131">
        <v>3992</v>
      </c>
      <c r="K9" s="132">
        <f t="shared" si="1"/>
        <v>155</v>
      </c>
      <c r="L9" s="133">
        <v>3.9</v>
      </c>
    </row>
    <row r="10" spans="1:12" s="98" customFormat="1" ht="16.5" customHeight="1" x14ac:dyDescent="0.2">
      <c r="A10" s="333"/>
      <c r="B10" s="134" t="s">
        <v>448</v>
      </c>
      <c r="C10" s="131">
        <f t="shared" si="0"/>
        <v>10976</v>
      </c>
      <c r="D10" s="131">
        <v>5175</v>
      </c>
      <c r="E10" s="131">
        <v>5801</v>
      </c>
      <c r="F10" s="131">
        <v>10853</v>
      </c>
      <c r="G10" s="132">
        <f>C10-F10</f>
        <v>123</v>
      </c>
      <c r="H10" s="133">
        <v>1.1000000000000001</v>
      </c>
      <c r="I10" s="131">
        <v>3826</v>
      </c>
      <c r="J10" s="131">
        <v>3525</v>
      </c>
      <c r="K10" s="132">
        <f t="shared" si="1"/>
        <v>301</v>
      </c>
      <c r="L10" s="133">
        <v>8.5</v>
      </c>
    </row>
    <row r="11" spans="1:12" s="98" customFormat="1" ht="16.5" customHeight="1" x14ac:dyDescent="0.2">
      <c r="A11" s="333"/>
      <c r="B11" s="134" t="s">
        <v>447</v>
      </c>
      <c r="C11" s="131">
        <f t="shared" si="0"/>
        <v>1719</v>
      </c>
      <c r="D11" s="136">
        <v>829</v>
      </c>
      <c r="E11" s="131">
        <v>890</v>
      </c>
      <c r="F11" s="131">
        <v>1861</v>
      </c>
      <c r="G11" s="132">
        <f>C11-F11</f>
        <v>-142</v>
      </c>
      <c r="H11" s="133">
        <v>-7.6</v>
      </c>
      <c r="I11" s="137">
        <v>579</v>
      </c>
      <c r="J11" s="137">
        <v>584</v>
      </c>
      <c r="K11" s="132">
        <f t="shared" si="1"/>
        <v>-5</v>
      </c>
      <c r="L11" s="133">
        <v>-0.9</v>
      </c>
    </row>
    <row r="12" spans="1:12" ht="16.5" customHeight="1" x14ac:dyDescent="0.2">
      <c r="B12" s="113"/>
      <c r="C12" s="113"/>
      <c r="D12" s="113"/>
      <c r="E12" s="113"/>
      <c r="F12" s="113"/>
      <c r="G12" s="113"/>
      <c r="H12" s="113"/>
      <c r="I12" s="113"/>
      <c r="J12" s="113"/>
      <c r="L12" s="121" t="s">
        <v>617</v>
      </c>
    </row>
    <row r="13" spans="1:12" ht="16.5" customHeight="1" x14ac:dyDescent="0.2">
      <c r="B13" s="113" t="s">
        <v>618</v>
      </c>
      <c r="C13" s="138"/>
      <c r="D13" s="113"/>
      <c r="E13" s="113"/>
      <c r="F13" s="113"/>
      <c r="G13" s="113"/>
      <c r="H13" s="113"/>
      <c r="I13" s="113"/>
      <c r="J13" s="113"/>
      <c r="L13" s="121"/>
    </row>
    <row r="14" spans="1:12" ht="16.5" customHeight="1" x14ac:dyDescent="0.2">
      <c r="B14" s="113"/>
      <c r="C14" s="113"/>
      <c r="D14" s="113"/>
      <c r="E14" s="113"/>
      <c r="F14" s="113"/>
      <c r="G14" s="113"/>
      <c r="H14" s="113"/>
      <c r="I14" s="113"/>
      <c r="J14" s="113"/>
      <c r="L14" s="121"/>
    </row>
    <row r="15" spans="1:12" s="98" customFormat="1" ht="15" customHeight="1" x14ac:dyDescent="0.2">
      <c r="B15" s="101"/>
      <c r="C15" s="102"/>
      <c r="D15" s="102"/>
      <c r="E15" s="102"/>
      <c r="F15" s="100"/>
      <c r="G15" s="100"/>
      <c r="H15" s="101"/>
      <c r="I15" s="101"/>
      <c r="J15" s="100"/>
    </row>
    <row r="16" spans="1:12" s="98" customFormat="1" ht="15" customHeight="1" x14ac:dyDescent="0.2">
      <c r="B16" s="101"/>
      <c r="C16" s="102"/>
      <c r="D16" s="102"/>
      <c r="E16" s="102"/>
      <c r="F16" s="100"/>
      <c r="G16" s="100"/>
      <c r="H16" s="101"/>
      <c r="I16" s="101"/>
      <c r="J16" s="100"/>
    </row>
    <row r="17" spans="2:10" s="98" customFormat="1" ht="15" customHeight="1" x14ac:dyDescent="0.2">
      <c r="B17" s="101"/>
      <c r="C17" s="102"/>
      <c r="D17" s="102"/>
      <c r="E17" s="102"/>
      <c r="F17" s="100"/>
      <c r="G17" s="100"/>
      <c r="H17" s="101"/>
      <c r="I17" s="101"/>
      <c r="J17" s="100"/>
    </row>
    <row r="18" spans="2:10" s="98" customFormat="1" ht="15" customHeight="1" x14ac:dyDescent="0.2">
      <c r="B18" s="101"/>
      <c r="C18" s="102"/>
      <c r="D18" s="102"/>
      <c r="E18" s="102"/>
      <c r="F18" s="100"/>
      <c r="G18" s="100"/>
      <c r="H18" s="101"/>
      <c r="I18" s="101"/>
      <c r="J18" s="100"/>
    </row>
    <row r="19" spans="2:10" s="98" customFormat="1" ht="15" customHeight="1" x14ac:dyDescent="0.2">
      <c r="B19" s="101"/>
      <c r="C19" s="102"/>
      <c r="D19" s="102"/>
      <c r="E19" s="102"/>
      <c r="F19" s="100"/>
      <c r="G19" s="100"/>
      <c r="H19" s="101"/>
      <c r="I19" s="101"/>
      <c r="J19" s="100"/>
    </row>
    <row r="20" spans="2:10" ht="15" customHeight="1" x14ac:dyDescent="0.2">
      <c r="B20" s="101"/>
      <c r="C20" s="102"/>
      <c r="D20" s="102"/>
      <c r="E20" s="102"/>
      <c r="F20" s="100"/>
      <c r="G20" s="100"/>
      <c r="H20" s="101"/>
      <c r="I20" s="101"/>
      <c r="J20" s="100"/>
    </row>
    <row r="21" spans="2:10" ht="15" customHeight="1" x14ac:dyDescent="0.2">
      <c r="B21" s="101"/>
      <c r="C21" s="102"/>
      <c r="D21" s="102"/>
      <c r="E21" s="102"/>
      <c r="F21" s="100"/>
      <c r="G21" s="100"/>
      <c r="H21" s="101"/>
      <c r="I21" s="101"/>
      <c r="J21" s="100"/>
    </row>
    <row r="22" spans="2:10" ht="15" customHeight="1" x14ac:dyDescent="0.2">
      <c r="B22" s="101"/>
      <c r="C22" s="102"/>
      <c r="D22" s="102"/>
      <c r="E22" s="102"/>
      <c r="F22" s="100"/>
      <c r="G22" s="100"/>
      <c r="H22" s="101"/>
      <c r="I22" s="101"/>
      <c r="J22" s="100"/>
    </row>
    <row r="23" spans="2:10" ht="15" customHeight="1" x14ac:dyDescent="0.2">
      <c r="B23" s="101"/>
      <c r="C23" s="102"/>
      <c r="D23" s="102"/>
      <c r="E23" s="102"/>
      <c r="F23" s="100"/>
      <c r="G23" s="100"/>
      <c r="H23" s="101"/>
      <c r="I23" s="101"/>
      <c r="J23" s="100"/>
    </row>
    <row r="24" spans="2:10" ht="15" customHeight="1" x14ac:dyDescent="0.2">
      <c r="B24" s="101"/>
      <c r="C24" s="102"/>
      <c r="D24" s="102"/>
      <c r="E24" s="102"/>
      <c r="F24" s="100"/>
      <c r="G24" s="100"/>
      <c r="H24" s="101"/>
      <c r="I24" s="101"/>
      <c r="J24" s="100"/>
    </row>
    <row r="25" spans="2:10" ht="15" customHeight="1" x14ac:dyDescent="0.2">
      <c r="B25" s="101"/>
      <c r="C25" s="102"/>
      <c r="D25" s="102"/>
      <c r="E25" s="102"/>
      <c r="F25" s="100"/>
      <c r="G25" s="100"/>
      <c r="H25" s="101"/>
      <c r="I25" s="101"/>
      <c r="J25" s="100"/>
    </row>
    <row r="26" spans="2:10" ht="15" customHeight="1" x14ac:dyDescent="0.2">
      <c r="B26" s="101"/>
      <c r="C26" s="102"/>
      <c r="D26" s="102"/>
      <c r="E26" s="102"/>
      <c r="F26" s="100"/>
      <c r="G26" s="100"/>
      <c r="H26" s="101"/>
      <c r="I26" s="101"/>
      <c r="J26" s="100"/>
    </row>
    <row r="27" spans="2:10" ht="15" customHeight="1" x14ac:dyDescent="0.2">
      <c r="B27" s="101"/>
      <c r="C27" s="102"/>
      <c r="D27" s="102"/>
      <c r="E27" s="102"/>
      <c r="F27" s="100"/>
      <c r="G27" s="100"/>
      <c r="H27" s="101"/>
      <c r="I27" s="101"/>
      <c r="J27" s="100"/>
    </row>
    <row r="28" spans="2:10" ht="15" customHeight="1" x14ac:dyDescent="0.2">
      <c r="B28" s="101"/>
      <c r="C28" s="102"/>
      <c r="D28" s="102"/>
      <c r="E28" s="102"/>
      <c r="F28" s="100"/>
      <c r="G28" s="100"/>
      <c r="H28" s="101"/>
      <c r="I28" s="101"/>
      <c r="J28" s="100"/>
    </row>
    <row r="29" spans="2:10" ht="15" customHeight="1" x14ac:dyDescent="0.2">
      <c r="B29" s="101"/>
      <c r="C29" s="102"/>
      <c r="D29" s="102"/>
      <c r="E29" s="102"/>
      <c r="F29" s="100"/>
      <c r="G29" s="100"/>
      <c r="H29" s="101"/>
      <c r="I29" s="101"/>
      <c r="J29" s="100"/>
    </row>
    <row r="30" spans="2:10" ht="15" customHeight="1" x14ac:dyDescent="0.2">
      <c r="B30" s="101"/>
      <c r="C30" s="102"/>
      <c r="D30" s="102"/>
      <c r="E30" s="102"/>
      <c r="F30" s="100"/>
      <c r="G30" s="100"/>
      <c r="H30" s="101"/>
      <c r="I30" s="101"/>
      <c r="J30" s="100"/>
    </row>
    <row r="31" spans="2:10" ht="15" customHeight="1" x14ac:dyDescent="0.2">
      <c r="B31" s="101"/>
      <c r="C31" s="102"/>
      <c r="D31" s="102"/>
      <c r="E31" s="102"/>
      <c r="F31" s="100"/>
      <c r="G31" s="100"/>
      <c r="H31" s="101"/>
      <c r="I31" s="101"/>
      <c r="J31" s="100"/>
    </row>
    <row r="32" spans="2:10" ht="15" customHeight="1" x14ac:dyDescent="0.2">
      <c r="B32" s="119"/>
      <c r="C32" s="120"/>
      <c r="D32" s="120"/>
      <c r="F32" s="119"/>
      <c r="H32" s="119"/>
      <c r="I32" s="121"/>
      <c r="J32" s="121"/>
    </row>
    <row r="33" spans="2:10" ht="15" customHeight="1" x14ac:dyDescent="0.2">
      <c r="D33" s="119"/>
      <c r="F33" s="119"/>
      <c r="G33" s="121"/>
      <c r="H33" s="121"/>
      <c r="I33" s="119"/>
      <c r="J33" s="121"/>
    </row>
    <row r="34" spans="2:10" ht="15" customHeight="1" x14ac:dyDescent="0.2">
      <c r="D34" s="119"/>
      <c r="F34" s="119"/>
      <c r="G34" s="121"/>
      <c r="H34" s="121"/>
      <c r="I34" s="119"/>
      <c r="J34" s="121"/>
    </row>
    <row r="35" spans="2:10" ht="15" customHeight="1" x14ac:dyDescent="0.2">
      <c r="D35" s="119"/>
      <c r="F35" s="119"/>
      <c r="G35" s="121"/>
      <c r="H35" s="121"/>
      <c r="I35" s="119"/>
      <c r="J35" s="121"/>
    </row>
    <row r="36" spans="2:10" ht="15" customHeight="1" x14ac:dyDescent="0.2">
      <c r="D36" s="119"/>
      <c r="F36" s="119"/>
      <c r="G36" s="121"/>
      <c r="H36" s="121"/>
      <c r="I36" s="119"/>
      <c r="J36" s="121"/>
    </row>
    <row r="37" spans="2:10" ht="15" customHeight="1" x14ac:dyDescent="0.2">
      <c r="D37" s="119"/>
      <c r="F37" s="119"/>
      <c r="G37" s="121"/>
      <c r="H37" s="121"/>
      <c r="I37" s="119"/>
      <c r="J37" s="121"/>
    </row>
    <row r="38" spans="2:10" ht="15" customHeight="1" x14ac:dyDescent="0.2">
      <c r="B38" s="119"/>
      <c r="F38" s="119"/>
      <c r="H38" s="119"/>
      <c r="I38" s="121"/>
      <c r="J38" s="121"/>
    </row>
    <row r="39" spans="2:10" ht="15" customHeight="1" x14ac:dyDescent="0.2">
      <c r="B39" s="119"/>
      <c r="C39" s="120"/>
      <c r="D39" s="120"/>
      <c r="F39" s="119"/>
      <c r="H39" s="119"/>
      <c r="I39" s="121"/>
      <c r="J39" s="121"/>
    </row>
    <row r="40" spans="2:10" ht="15" customHeight="1" x14ac:dyDescent="0.2">
      <c r="B40" s="119"/>
      <c r="F40" s="119"/>
      <c r="H40" s="119"/>
      <c r="I40" s="121"/>
      <c r="J40" s="121"/>
    </row>
    <row r="41" spans="2:10" ht="15" customHeight="1" x14ac:dyDescent="0.2">
      <c r="B41" s="119"/>
      <c r="F41" s="119"/>
      <c r="H41" s="119"/>
      <c r="I41" s="121"/>
      <c r="J41" s="121"/>
    </row>
    <row r="42" spans="2:10" ht="15" customHeight="1" x14ac:dyDescent="0.2">
      <c r="B42" s="119"/>
      <c r="F42" s="119"/>
      <c r="H42" s="119"/>
      <c r="I42" s="121"/>
      <c r="J42" s="121"/>
    </row>
    <row r="43" spans="2:10" ht="15" customHeight="1" x14ac:dyDescent="0.2">
      <c r="B43" s="119"/>
      <c r="F43" s="119"/>
      <c r="H43" s="119"/>
      <c r="I43" s="121"/>
      <c r="J43" s="121"/>
    </row>
    <row r="44" spans="2:10" ht="15" customHeight="1" x14ac:dyDescent="0.2">
      <c r="B44" s="98"/>
      <c r="C44" s="98"/>
      <c r="D44" s="98"/>
      <c r="E44" s="98"/>
      <c r="F44" s="98"/>
      <c r="G44" s="98"/>
      <c r="H44" s="98"/>
      <c r="I44" s="98"/>
      <c r="J44" s="98"/>
    </row>
    <row r="45" spans="2:10" ht="15" customHeight="1" x14ac:dyDescent="0.2">
      <c r="B45" s="119"/>
      <c r="H45" s="119"/>
    </row>
    <row r="46" spans="2:10" ht="15" customHeight="1" x14ac:dyDescent="0.2">
      <c r="B46" s="119"/>
      <c r="H46" s="119"/>
    </row>
    <row r="47" spans="2:10" ht="15" customHeight="1" x14ac:dyDescent="0.2">
      <c r="B47" s="119"/>
      <c r="H47" s="119"/>
    </row>
    <row r="48" spans="2:10" ht="15" customHeight="1" x14ac:dyDescent="0.2">
      <c r="B48" s="119"/>
      <c r="H48" s="119"/>
    </row>
    <row r="49" spans="2:8" ht="15" customHeight="1" x14ac:dyDescent="0.2">
      <c r="B49" s="119"/>
      <c r="H49" s="119"/>
    </row>
    <row r="50" spans="2:8" ht="15" customHeight="1" x14ac:dyDescent="0.2">
      <c r="B50" s="119"/>
      <c r="H50" s="119"/>
    </row>
    <row r="51" spans="2:8" ht="15" customHeight="1" x14ac:dyDescent="0.2">
      <c r="B51" s="119"/>
      <c r="H51" s="119"/>
    </row>
    <row r="52" spans="2:8" ht="15" customHeight="1" x14ac:dyDescent="0.2">
      <c r="B52" s="119"/>
      <c r="H52" s="119"/>
    </row>
    <row r="53" spans="2:8" ht="15" customHeight="1" x14ac:dyDescent="0.2">
      <c r="B53" s="119"/>
      <c r="H53" s="119"/>
    </row>
    <row r="54" spans="2:8" ht="15" customHeight="1" x14ac:dyDescent="0.2">
      <c r="B54" s="119"/>
      <c r="H54" s="119"/>
    </row>
    <row r="55" spans="2:8" ht="15" customHeight="1" x14ac:dyDescent="0.2">
      <c r="B55" s="119"/>
      <c r="H55" s="119"/>
    </row>
    <row r="56" spans="2:8" ht="19.5" customHeight="1" x14ac:dyDescent="0.2">
      <c r="B56" s="119"/>
      <c r="H56" s="119"/>
    </row>
    <row r="57" spans="2:8" ht="19.5" customHeight="1" x14ac:dyDescent="0.2">
      <c r="B57" s="119"/>
      <c r="H57" s="119"/>
    </row>
    <row r="58" spans="2:8" ht="19.5" customHeight="1" x14ac:dyDescent="0.2">
      <c r="B58" s="119"/>
      <c r="H58" s="119"/>
    </row>
    <row r="59" spans="2:8" ht="19.5" customHeight="1" x14ac:dyDescent="0.2">
      <c r="B59" s="119"/>
      <c r="H59" s="119"/>
    </row>
    <row r="60" spans="2:8" ht="19.5" customHeight="1" x14ac:dyDescent="0.2">
      <c r="B60" s="119"/>
      <c r="H60" s="119"/>
    </row>
    <row r="61" spans="2:8" ht="19.5" customHeight="1" x14ac:dyDescent="0.2">
      <c r="B61" s="119"/>
      <c r="H61" s="119"/>
    </row>
    <row r="62" spans="2:8" ht="19.5" customHeight="1" x14ac:dyDescent="0.2">
      <c r="H62" s="119"/>
    </row>
    <row r="63" spans="2:8" ht="19.5" customHeight="1" x14ac:dyDescent="0.2">
      <c r="H63" s="119"/>
    </row>
    <row r="64" spans="2:8" ht="19.5" customHeight="1" x14ac:dyDescent="0.2">
      <c r="H64" s="119"/>
    </row>
    <row r="65" spans="8:8" ht="19.5" customHeight="1" x14ac:dyDescent="0.2">
      <c r="H65" s="119"/>
    </row>
    <row r="66" spans="8:8" ht="19.5" customHeight="1" x14ac:dyDescent="0.2">
      <c r="H66" s="119"/>
    </row>
    <row r="67" spans="8:8" ht="19.5" customHeight="1" x14ac:dyDescent="0.2"/>
    <row r="68" spans="8:8" ht="19.5" customHeight="1" x14ac:dyDescent="0.2"/>
    <row r="69" spans="8:8" ht="19.5" customHeight="1" x14ac:dyDescent="0.2"/>
    <row r="70" spans="8:8" ht="19.5" customHeight="1" x14ac:dyDescent="0.2"/>
    <row r="71" spans="8:8" ht="19.5" customHeight="1" x14ac:dyDescent="0.2"/>
    <row r="72" spans="8:8" ht="19.5" customHeight="1" x14ac:dyDescent="0.2"/>
    <row r="73" spans="8:8" ht="19.5" customHeight="1" x14ac:dyDescent="0.2"/>
    <row r="74" spans="8:8" ht="19.5" customHeight="1" x14ac:dyDescent="0.2"/>
    <row r="75" spans="8:8" ht="19.5" customHeight="1" x14ac:dyDescent="0.2"/>
    <row r="76" spans="8:8" ht="19.5" customHeight="1" x14ac:dyDescent="0.2"/>
    <row r="77" spans="8:8" ht="19.5" customHeight="1" x14ac:dyDescent="0.2"/>
    <row r="78" spans="8:8" ht="19.5" customHeight="1" x14ac:dyDescent="0.2"/>
    <row r="79" spans="8:8" ht="19.5" customHeight="1" x14ac:dyDescent="0.2"/>
    <row r="80" spans="8:8" ht="19.5" customHeight="1" x14ac:dyDescent="0.2"/>
    <row r="81" ht="19.5" customHeight="1" x14ac:dyDescent="0.2"/>
    <row r="82" ht="19.5" customHeight="1" x14ac:dyDescent="0.2"/>
    <row r="83" ht="19.5" customHeight="1" x14ac:dyDescent="0.2"/>
    <row r="84" ht="19.5" customHeight="1" x14ac:dyDescent="0.2"/>
    <row r="85" ht="19.5" customHeight="1" x14ac:dyDescent="0.2"/>
    <row r="86" ht="19.5" customHeight="1" x14ac:dyDescent="0.2"/>
    <row r="87" ht="19.5" customHeight="1" x14ac:dyDescent="0.2"/>
    <row r="88" ht="19.5" customHeight="1" x14ac:dyDescent="0.2"/>
    <row r="89" ht="19.5" customHeight="1" x14ac:dyDescent="0.2"/>
    <row r="90" ht="19.5" customHeight="1" x14ac:dyDescent="0.2"/>
    <row r="91" ht="19.5" customHeight="1" x14ac:dyDescent="0.2"/>
    <row r="92" ht="19.5" customHeight="1" x14ac:dyDescent="0.2"/>
    <row r="93" ht="19.5" customHeight="1" x14ac:dyDescent="0.2"/>
    <row r="94" ht="19.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</sheetData>
  <mergeCells count="13">
    <mergeCell ref="L4:L5"/>
    <mergeCell ref="A6:B6"/>
    <mergeCell ref="A7:A11"/>
    <mergeCell ref="A3:B5"/>
    <mergeCell ref="C3:H3"/>
    <mergeCell ref="I3:L3"/>
    <mergeCell ref="C4:E4"/>
    <mergeCell ref="F4:F5"/>
    <mergeCell ref="G4:G5"/>
    <mergeCell ref="H4:H5"/>
    <mergeCell ref="I4:I5"/>
    <mergeCell ref="J4:J5"/>
    <mergeCell ref="K4:K5"/>
  </mergeCells>
  <phoneticPr fontId="18"/>
  <pageMargins left="0.7" right="0.7" top="0.75" bottom="0.75" header="0.3" footer="0.3"/>
  <pageSetup paperSize="9" orientation="landscape" horizontalDpi="200" verticalDpi="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D3ADB-00FB-4C1B-854F-EB703B30827C}">
  <dimension ref="A1:Q316"/>
  <sheetViews>
    <sheetView showGridLines="0" view="pageBreakPreview" zoomScaleNormal="100" zoomScaleSheetLayoutView="100" workbookViewId="0"/>
  </sheetViews>
  <sheetFormatPr defaultColWidth="9" defaultRowHeight="10.8" x14ac:dyDescent="0.2"/>
  <cols>
    <col min="1" max="1" width="2.44140625" style="84" customWidth="1"/>
    <col min="2" max="2" width="8.88671875" style="84" customWidth="1"/>
    <col min="3" max="3" width="7.21875" style="84" customWidth="1"/>
    <col min="4" max="4" width="8" style="85" customWidth="1"/>
    <col min="5" max="13" width="7.21875" style="84" customWidth="1"/>
    <col min="14" max="14" width="8.77734375" style="84" customWidth="1"/>
    <col min="15" max="15" width="6.44140625" style="84" customWidth="1"/>
    <col min="16" max="16" width="7.6640625" style="84" bestFit="1" customWidth="1"/>
    <col min="17" max="17" width="7.6640625" style="84" customWidth="1"/>
    <col min="18" max="24" width="10" style="84" customWidth="1"/>
    <col min="25" max="16384" width="9" style="84"/>
  </cols>
  <sheetData>
    <row r="1" spans="1:17" ht="19.5" customHeight="1" x14ac:dyDescent="0.2">
      <c r="A1" s="330" t="s">
        <v>724</v>
      </c>
    </row>
    <row r="2" spans="1:17" ht="15" customHeight="1" x14ac:dyDescent="0.2">
      <c r="B2" s="117"/>
      <c r="C2" s="117"/>
      <c r="D2" s="122"/>
      <c r="E2" s="117"/>
      <c r="F2" s="117"/>
      <c r="G2" s="117"/>
      <c r="H2" s="117"/>
      <c r="I2" s="117"/>
      <c r="J2" s="117"/>
      <c r="K2" s="117"/>
      <c r="L2" s="117"/>
      <c r="M2" s="117"/>
      <c r="N2" s="117"/>
      <c r="Q2" s="86" t="s">
        <v>619</v>
      </c>
    </row>
    <row r="3" spans="1:17" s="97" customFormat="1" ht="15" customHeight="1" x14ac:dyDescent="0.2">
      <c r="A3" s="331" t="s">
        <v>605</v>
      </c>
      <c r="B3" s="331"/>
      <c r="C3" s="331" t="s">
        <v>620</v>
      </c>
      <c r="D3" s="331"/>
      <c r="E3" s="331"/>
      <c r="F3" s="331"/>
      <c r="G3" s="331"/>
      <c r="H3" s="331"/>
      <c r="I3" s="331"/>
      <c r="J3" s="331"/>
      <c r="K3" s="331"/>
      <c r="L3" s="331"/>
      <c r="M3" s="331"/>
      <c r="N3" s="331"/>
      <c r="O3" s="331"/>
      <c r="P3" s="331" t="s">
        <v>621</v>
      </c>
      <c r="Q3" s="331"/>
    </row>
    <row r="4" spans="1:17" s="97" customFormat="1" ht="15" customHeight="1" x14ac:dyDescent="0.2">
      <c r="A4" s="331"/>
      <c r="B4" s="331"/>
      <c r="C4" s="335" t="s">
        <v>622</v>
      </c>
      <c r="D4" s="335"/>
      <c r="E4" s="335"/>
      <c r="F4" s="335"/>
      <c r="G4" s="335"/>
      <c r="H4" s="335"/>
      <c r="I4" s="335"/>
      <c r="J4" s="335"/>
      <c r="K4" s="335"/>
      <c r="L4" s="335"/>
      <c r="M4" s="335"/>
      <c r="N4" s="335" t="s">
        <v>623</v>
      </c>
      <c r="O4" s="332" t="s">
        <v>624</v>
      </c>
      <c r="P4" s="335" t="s">
        <v>625</v>
      </c>
      <c r="Q4" s="335" t="s">
        <v>626</v>
      </c>
    </row>
    <row r="5" spans="1:17" s="97" customFormat="1" ht="39" customHeight="1" x14ac:dyDescent="0.2">
      <c r="A5" s="331"/>
      <c r="B5" s="331"/>
      <c r="C5" s="139" t="s">
        <v>627</v>
      </c>
      <c r="D5" s="140" t="s">
        <v>628</v>
      </c>
      <c r="E5" s="140" t="s">
        <v>629</v>
      </c>
      <c r="F5" s="140" t="s">
        <v>630</v>
      </c>
      <c r="G5" s="140" t="s">
        <v>631</v>
      </c>
      <c r="H5" s="140" t="s">
        <v>632</v>
      </c>
      <c r="I5" s="140" t="s">
        <v>633</v>
      </c>
      <c r="J5" s="140" t="s">
        <v>634</v>
      </c>
      <c r="K5" s="140" t="s">
        <v>635</v>
      </c>
      <c r="L5" s="140" t="s">
        <v>636</v>
      </c>
      <c r="M5" s="139" t="s">
        <v>637</v>
      </c>
      <c r="N5" s="335"/>
      <c r="O5" s="334"/>
      <c r="P5" s="335"/>
      <c r="Q5" s="335"/>
    </row>
    <row r="6" spans="1:17" s="97" customFormat="1" ht="19.95" customHeight="1" x14ac:dyDescent="0.2">
      <c r="A6" s="342" t="s">
        <v>455</v>
      </c>
      <c r="B6" s="343"/>
      <c r="C6" s="141">
        <v>403007</v>
      </c>
      <c r="D6" s="141">
        <v>119523</v>
      </c>
      <c r="E6" s="141">
        <v>113570</v>
      </c>
      <c r="F6" s="141">
        <v>77019</v>
      </c>
      <c r="G6" s="141">
        <v>55937</v>
      </c>
      <c r="H6" s="141">
        <v>22010</v>
      </c>
      <c r="I6" s="141">
        <v>10035</v>
      </c>
      <c r="J6" s="141">
        <v>3654</v>
      </c>
      <c r="K6" s="141">
        <v>978</v>
      </c>
      <c r="L6" s="141">
        <v>224</v>
      </c>
      <c r="M6" s="141">
        <v>57</v>
      </c>
      <c r="N6" s="141">
        <v>1007734</v>
      </c>
      <c r="O6" s="142">
        <v>2.50054</v>
      </c>
      <c r="P6" s="141">
        <v>2772</v>
      </c>
      <c r="Q6" s="141">
        <v>5491</v>
      </c>
    </row>
    <row r="7" spans="1:17" s="97" customFormat="1" ht="19.95" customHeight="1" x14ac:dyDescent="0.2">
      <c r="A7" s="344" t="s">
        <v>451</v>
      </c>
      <c r="B7" s="345"/>
      <c r="C7" s="141">
        <v>33752</v>
      </c>
      <c r="D7" s="141">
        <v>8758</v>
      </c>
      <c r="E7" s="141">
        <v>9398</v>
      </c>
      <c r="F7" s="141">
        <v>6801</v>
      </c>
      <c r="G7" s="141">
        <v>5243</v>
      </c>
      <c r="H7" s="141">
        <v>2130</v>
      </c>
      <c r="I7" s="141">
        <v>963</v>
      </c>
      <c r="J7" s="141">
        <v>346</v>
      </c>
      <c r="K7" s="141">
        <v>88</v>
      </c>
      <c r="L7" s="141">
        <v>21</v>
      </c>
      <c r="M7" s="141">
        <v>4</v>
      </c>
      <c r="N7" s="141">
        <v>88713</v>
      </c>
      <c r="O7" s="142">
        <v>2.6283799999999999</v>
      </c>
      <c r="P7" s="141">
        <v>312</v>
      </c>
      <c r="Q7" s="141">
        <v>343</v>
      </c>
    </row>
    <row r="8" spans="1:17" s="97" customFormat="1" ht="19.95" customHeight="1" x14ac:dyDescent="0.2">
      <c r="A8" s="346" t="s">
        <v>725</v>
      </c>
      <c r="B8" s="346"/>
      <c r="C8" s="141">
        <v>17871</v>
      </c>
      <c r="D8" s="141">
        <v>5391</v>
      </c>
      <c r="E8" s="141">
        <v>5061</v>
      </c>
      <c r="F8" s="141">
        <v>3406</v>
      </c>
      <c r="G8" s="141">
        <v>2595</v>
      </c>
      <c r="H8" s="141">
        <v>897</v>
      </c>
      <c r="I8" s="141">
        <v>366</v>
      </c>
      <c r="J8" s="141">
        <v>125</v>
      </c>
      <c r="K8" s="141">
        <v>27</v>
      </c>
      <c r="L8" s="141">
        <v>3</v>
      </c>
      <c r="M8" s="141" t="s">
        <v>638</v>
      </c>
      <c r="N8" s="141">
        <v>43910</v>
      </c>
      <c r="O8" s="142">
        <v>2.46</v>
      </c>
      <c r="P8" s="141">
        <v>156</v>
      </c>
      <c r="Q8" s="141">
        <v>155</v>
      </c>
    </row>
    <row r="9" spans="1:17" ht="14.55" customHeight="1" x14ac:dyDescent="0.2">
      <c r="B9" s="111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Q9" s="86" t="s">
        <v>617</v>
      </c>
    </row>
    <row r="10" spans="1:17" s="97" customFormat="1" ht="14.25" customHeight="1" x14ac:dyDescent="0.2">
      <c r="A10" s="144" t="s">
        <v>639</v>
      </c>
      <c r="B10" s="145"/>
      <c r="C10" s="144"/>
      <c r="D10" s="144"/>
      <c r="E10" s="144"/>
      <c r="F10" s="144"/>
      <c r="G10" s="144"/>
      <c r="H10" s="144"/>
      <c r="I10" s="144"/>
      <c r="J10" s="146"/>
      <c r="K10" s="146"/>
      <c r="L10" s="146"/>
      <c r="M10" s="146"/>
      <c r="N10" s="146"/>
      <c r="O10" s="144"/>
      <c r="P10" s="144"/>
    </row>
    <row r="11" spans="1:17" s="97" customFormat="1" ht="22.05" customHeight="1" x14ac:dyDescent="0.2">
      <c r="A11" s="144" t="s">
        <v>640</v>
      </c>
      <c r="B11" s="147"/>
      <c r="C11" s="148"/>
      <c r="D11" s="149"/>
      <c r="E11" s="150"/>
      <c r="F11" s="150"/>
      <c r="G11" s="151"/>
      <c r="H11" s="151"/>
      <c r="I11" s="151"/>
      <c r="J11" s="149"/>
      <c r="K11" s="149"/>
      <c r="L11" s="150"/>
      <c r="M11" s="150"/>
      <c r="N11" s="147"/>
      <c r="O11" s="144"/>
      <c r="P11" s="144"/>
    </row>
    <row r="12" spans="1:17" s="97" customFormat="1" ht="14.25" customHeight="1" x14ac:dyDescent="0.2">
      <c r="B12" s="111"/>
      <c r="C12" s="138"/>
      <c r="D12" s="113"/>
      <c r="E12" s="113"/>
      <c r="F12" s="113"/>
      <c r="G12" s="113"/>
      <c r="H12" s="113"/>
      <c r="I12" s="113"/>
      <c r="J12" s="101"/>
      <c r="K12" s="113"/>
      <c r="L12" s="113"/>
      <c r="M12" s="113"/>
      <c r="N12" s="113"/>
    </row>
    <row r="13" spans="1:17" s="97" customFormat="1" ht="14.25" customHeight="1" x14ac:dyDescent="0.2">
      <c r="B13" s="117"/>
      <c r="C13" s="99"/>
      <c r="D13" s="100"/>
      <c r="E13" s="101"/>
      <c r="F13" s="101"/>
      <c r="G13" s="102"/>
      <c r="H13" s="102"/>
      <c r="I13" s="102"/>
      <c r="J13" s="100"/>
      <c r="K13" s="100"/>
      <c r="L13" s="101"/>
      <c r="M13" s="101"/>
      <c r="N13" s="115"/>
    </row>
    <row r="14" spans="1:17" s="97" customFormat="1" ht="14.25" customHeight="1" x14ac:dyDescent="0.2">
      <c r="B14" s="98"/>
      <c r="C14" s="99"/>
      <c r="D14" s="100"/>
      <c r="E14" s="101"/>
      <c r="F14" s="101"/>
      <c r="G14" s="102"/>
      <c r="H14" s="102"/>
      <c r="I14" s="102"/>
      <c r="J14" s="100"/>
      <c r="K14" s="100"/>
      <c r="L14" s="101"/>
      <c r="M14" s="101"/>
      <c r="N14" s="100"/>
    </row>
    <row r="15" spans="1:17" s="97" customFormat="1" ht="14.25" customHeight="1" x14ac:dyDescent="0.2">
      <c r="B15" s="98"/>
      <c r="C15" s="99"/>
      <c r="D15" s="100"/>
      <c r="E15" s="101"/>
      <c r="F15" s="101"/>
      <c r="G15" s="102"/>
      <c r="H15" s="102"/>
      <c r="I15" s="102"/>
      <c r="J15" s="100"/>
      <c r="K15" s="100"/>
      <c r="L15" s="101"/>
      <c r="M15" s="101"/>
      <c r="N15" s="100"/>
    </row>
    <row r="16" spans="1:17" s="97" customFormat="1" ht="14.25" customHeight="1" x14ac:dyDescent="0.2">
      <c r="B16" s="98"/>
      <c r="C16" s="116"/>
      <c r="D16" s="100"/>
      <c r="E16" s="101"/>
      <c r="F16" s="101"/>
      <c r="G16" s="102"/>
      <c r="H16" s="102"/>
      <c r="I16" s="102"/>
      <c r="J16" s="100"/>
      <c r="K16" s="100"/>
      <c r="L16" s="101"/>
      <c r="M16" s="101"/>
      <c r="N16" s="100"/>
    </row>
    <row r="17" spans="2:14" s="97" customFormat="1" ht="14.25" customHeight="1" x14ac:dyDescent="0.2">
      <c r="B17" s="98"/>
      <c r="C17" s="116"/>
      <c r="D17" s="100"/>
      <c r="E17" s="101"/>
      <c r="F17" s="101"/>
      <c r="G17" s="102"/>
      <c r="H17" s="102"/>
      <c r="I17" s="102"/>
      <c r="J17" s="100"/>
      <c r="K17" s="100"/>
      <c r="L17" s="101"/>
      <c r="M17" s="101"/>
      <c r="N17" s="100"/>
    </row>
    <row r="18" spans="2:14" s="97" customFormat="1" ht="14.25" customHeight="1" x14ac:dyDescent="0.2">
      <c r="B18" s="98"/>
      <c r="C18" s="116"/>
      <c r="D18" s="100"/>
      <c r="E18" s="101"/>
      <c r="F18" s="101"/>
      <c r="G18" s="102"/>
      <c r="H18" s="102"/>
      <c r="I18" s="102"/>
      <c r="J18" s="100"/>
      <c r="K18" s="100"/>
      <c r="L18" s="101"/>
      <c r="M18" s="101"/>
      <c r="N18" s="100"/>
    </row>
    <row r="19" spans="2:14" s="97" customFormat="1" ht="14.25" customHeight="1" x14ac:dyDescent="0.2">
      <c r="B19" s="98"/>
      <c r="C19" s="116"/>
      <c r="D19" s="100"/>
      <c r="E19" s="101"/>
      <c r="F19" s="101"/>
      <c r="G19" s="102"/>
      <c r="H19" s="102"/>
      <c r="I19" s="102"/>
      <c r="J19" s="100"/>
      <c r="K19" s="100"/>
      <c r="L19" s="101"/>
      <c r="M19" s="101"/>
      <c r="N19" s="100"/>
    </row>
    <row r="20" spans="2:14" s="97" customFormat="1" ht="14.25" customHeight="1" x14ac:dyDescent="0.2">
      <c r="B20" s="98"/>
      <c r="C20" s="116"/>
      <c r="D20" s="100"/>
      <c r="E20" s="101"/>
      <c r="F20" s="101"/>
      <c r="G20" s="102"/>
      <c r="H20" s="102"/>
      <c r="I20" s="102"/>
      <c r="J20" s="100"/>
      <c r="K20" s="100"/>
      <c r="L20" s="101"/>
      <c r="M20" s="101"/>
      <c r="N20" s="100"/>
    </row>
    <row r="21" spans="2:14" ht="14.25" customHeight="1" x14ac:dyDescent="0.2">
      <c r="B21" s="98"/>
      <c r="C21" s="116"/>
      <c r="D21" s="100"/>
      <c r="E21" s="101"/>
      <c r="F21" s="101"/>
      <c r="G21" s="102"/>
      <c r="H21" s="102"/>
      <c r="I21" s="102"/>
      <c r="J21" s="100"/>
      <c r="K21" s="100"/>
      <c r="L21" s="101"/>
      <c r="M21" s="101"/>
      <c r="N21" s="100"/>
    </row>
    <row r="22" spans="2:14" ht="14.25" customHeight="1" x14ac:dyDescent="0.2">
      <c r="B22" s="98"/>
      <c r="C22" s="116"/>
      <c r="D22" s="100"/>
      <c r="E22" s="101"/>
      <c r="F22" s="101"/>
      <c r="G22" s="102"/>
      <c r="H22" s="102"/>
      <c r="I22" s="102"/>
      <c r="J22" s="100"/>
      <c r="K22" s="100"/>
      <c r="L22" s="101"/>
      <c r="M22" s="101"/>
      <c r="N22" s="100"/>
    </row>
    <row r="23" spans="2:14" ht="14.25" customHeight="1" x14ac:dyDescent="0.2">
      <c r="B23" s="98"/>
      <c r="C23" s="116"/>
      <c r="D23" s="100"/>
      <c r="E23" s="101"/>
      <c r="F23" s="101"/>
      <c r="G23" s="102"/>
      <c r="H23" s="102"/>
      <c r="I23" s="102"/>
      <c r="J23" s="100"/>
      <c r="K23" s="100"/>
      <c r="L23" s="101"/>
      <c r="M23" s="101"/>
      <c r="N23" s="100"/>
    </row>
    <row r="24" spans="2:14" ht="14.25" customHeight="1" x14ac:dyDescent="0.2">
      <c r="B24" s="98"/>
      <c r="C24" s="116"/>
      <c r="D24" s="100"/>
      <c r="E24" s="101"/>
      <c r="F24" s="101"/>
      <c r="G24" s="102"/>
      <c r="H24" s="102"/>
      <c r="I24" s="102"/>
      <c r="J24" s="100"/>
      <c r="K24" s="100"/>
      <c r="L24" s="101"/>
      <c r="M24" s="101"/>
      <c r="N24" s="100"/>
    </row>
    <row r="25" spans="2:14" ht="14.25" customHeight="1" x14ac:dyDescent="0.2">
      <c r="B25" s="98"/>
      <c r="C25" s="116"/>
      <c r="D25" s="100"/>
      <c r="E25" s="101"/>
      <c r="F25" s="101"/>
      <c r="G25" s="102"/>
      <c r="H25" s="102"/>
      <c r="I25" s="102"/>
      <c r="J25" s="100"/>
      <c r="K25" s="100"/>
      <c r="L25" s="101"/>
      <c r="M25" s="101"/>
      <c r="N25" s="100"/>
    </row>
    <row r="26" spans="2:14" ht="14.25" customHeight="1" x14ac:dyDescent="0.2">
      <c r="B26" s="98"/>
      <c r="C26" s="116"/>
      <c r="D26" s="100"/>
      <c r="E26" s="101"/>
      <c r="F26" s="101"/>
      <c r="G26" s="102"/>
      <c r="H26" s="102"/>
      <c r="I26" s="102"/>
      <c r="J26" s="100"/>
      <c r="K26" s="100"/>
      <c r="L26" s="101"/>
      <c r="M26" s="101"/>
      <c r="N26" s="100"/>
    </row>
    <row r="27" spans="2:14" ht="14.25" customHeight="1" x14ac:dyDescent="0.2">
      <c r="B27" s="98"/>
      <c r="C27" s="116"/>
      <c r="D27" s="100"/>
      <c r="E27" s="101"/>
      <c r="F27" s="101"/>
      <c r="G27" s="102"/>
      <c r="H27" s="102"/>
      <c r="I27" s="102"/>
      <c r="J27" s="100"/>
      <c r="K27" s="100"/>
      <c r="L27" s="101"/>
      <c r="M27" s="101"/>
      <c r="N27" s="100"/>
    </row>
    <row r="28" spans="2:14" ht="14.25" customHeight="1" x14ac:dyDescent="0.2">
      <c r="B28" s="98"/>
      <c r="C28" s="116"/>
      <c r="D28" s="100"/>
      <c r="E28" s="101"/>
      <c r="F28" s="101"/>
      <c r="G28" s="102"/>
      <c r="H28" s="102"/>
      <c r="I28" s="102"/>
      <c r="J28" s="100"/>
      <c r="K28" s="100"/>
      <c r="L28" s="101"/>
      <c r="M28" s="101"/>
      <c r="N28" s="100"/>
    </row>
    <row r="29" spans="2:14" ht="14.25" customHeight="1" x14ac:dyDescent="0.2">
      <c r="B29" s="98"/>
      <c r="C29" s="116"/>
      <c r="D29" s="100"/>
      <c r="E29" s="101"/>
      <c r="F29" s="101"/>
      <c r="G29" s="102"/>
      <c r="H29" s="102"/>
      <c r="I29" s="102"/>
      <c r="J29" s="100"/>
      <c r="K29" s="100"/>
      <c r="L29" s="101"/>
      <c r="M29" s="101"/>
      <c r="N29" s="100"/>
    </row>
    <row r="30" spans="2:14" ht="14.25" customHeight="1" x14ac:dyDescent="0.2">
      <c r="B30" s="98"/>
      <c r="C30" s="116"/>
      <c r="D30" s="100"/>
      <c r="E30" s="101"/>
      <c r="F30" s="101"/>
      <c r="G30" s="102"/>
      <c r="H30" s="102"/>
      <c r="I30" s="102"/>
      <c r="J30" s="100"/>
      <c r="K30" s="100"/>
      <c r="L30" s="101"/>
      <c r="M30" s="101"/>
      <c r="N30" s="100"/>
    </row>
    <row r="31" spans="2:14" ht="14.25" customHeight="1" x14ac:dyDescent="0.2">
      <c r="B31" s="98"/>
      <c r="C31" s="116"/>
      <c r="D31" s="100"/>
      <c r="E31" s="101"/>
      <c r="F31" s="101"/>
      <c r="G31" s="102"/>
      <c r="H31" s="102"/>
      <c r="I31" s="102"/>
      <c r="J31" s="100"/>
      <c r="K31" s="100"/>
      <c r="L31" s="101"/>
      <c r="M31" s="101"/>
      <c r="N31" s="100"/>
    </row>
    <row r="32" spans="2:14" ht="14.25" customHeight="1" x14ac:dyDescent="0.2">
      <c r="B32" s="98"/>
      <c r="C32" s="116"/>
      <c r="D32" s="100"/>
      <c r="E32" s="101"/>
      <c r="F32" s="101"/>
      <c r="G32" s="102"/>
      <c r="H32" s="102"/>
      <c r="I32" s="102"/>
      <c r="J32" s="100"/>
      <c r="K32" s="100"/>
      <c r="L32" s="101"/>
      <c r="M32" s="101"/>
      <c r="N32" s="100"/>
    </row>
    <row r="33" spans="2:14" s="117" customFormat="1" ht="14.25" customHeight="1" x14ac:dyDescent="0.2">
      <c r="C33" s="118"/>
      <c r="E33" s="119"/>
      <c r="F33" s="119"/>
      <c r="G33" s="120"/>
      <c r="H33" s="120"/>
      <c r="J33" s="119"/>
      <c r="L33" s="119"/>
      <c r="M33" s="121"/>
      <c r="N33" s="121"/>
    </row>
    <row r="34" spans="2:14" s="117" customFormat="1" ht="14.25" customHeight="1" x14ac:dyDescent="0.2">
      <c r="B34" s="122"/>
      <c r="C34" s="118"/>
      <c r="H34" s="119"/>
      <c r="J34" s="119"/>
      <c r="K34" s="121"/>
      <c r="L34" s="121"/>
      <c r="M34" s="119"/>
      <c r="N34" s="121"/>
    </row>
    <row r="35" spans="2:14" s="117" customFormat="1" ht="14.25" customHeight="1" x14ac:dyDescent="0.2">
      <c r="B35" s="122"/>
      <c r="C35" s="118"/>
      <c r="H35" s="119"/>
      <c r="J35" s="119"/>
      <c r="K35" s="121"/>
      <c r="L35" s="121"/>
      <c r="M35" s="119"/>
      <c r="N35" s="121"/>
    </row>
    <row r="36" spans="2:14" s="117" customFormat="1" ht="14.25" customHeight="1" x14ac:dyDescent="0.2">
      <c r="B36" s="122"/>
      <c r="C36" s="118"/>
      <c r="H36" s="119"/>
      <c r="J36" s="119"/>
      <c r="K36" s="121"/>
      <c r="L36" s="121"/>
      <c r="M36" s="119"/>
      <c r="N36" s="121"/>
    </row>
    <row r="37" spans="2:14" s="117" customFormat="1" ht="14.25" customHeight="1" x14ac:dyDescent="0.2">
      <c r="B37" s="122"/>
      <c r="C37" s="118"/>
      <c r="H37" s="119"/>
      <c r="J37" s="119"/>
      <c r="K37" s="121"/>
      <c r="L37" s="121"/>
      <c r="M37" s="119"/>
      <c r="N37" s="121"/>
    </row>
    <row r="38" spans="2:14" s="117" customFormat="1" ht="14.25" customHeight="1" x14ac:dyDescent="0.2">
      <c r="B38" s="122"/>
      <c r="C38" s="118"/>
      <c r="H38" s="119"/>
      <c r="J38" s="119"/>
      <c r="K38" s="121"/>
      <c r="L38" s="121"/>
      <c r="M38" s="119"/>
      <c r="N38" s="121"/>
    </row>
    <row r="39" spans="2:14" s="117" customFormat="1" ht="14.25" customHeight="1" x14ac:dyDescent="0.2">
      <c r="C39" s="123"/>
      <c r="D39" s="122"/>
      <c r="E39" s="119"/>
      <c r="F39" s="119"/>
      <c r="J39" s="119"/>
      <c r="L39" s="119"/>
      <c r="M39" s="121"/>
      <c r="N39" s="121"/>
    </row>
    <row r="40" spans="2:14" s="117" customFormat="1" ht="14.25" customHeight="1" x14ac:dyDescent="0.2">
      <c r="C40" s="123"/>
      <c r="D40" s="122"/>
      <c r="E40" s="119"/>
      <c r="F40" s="119"/>
      <c r="G40" s="120"/>
      <c r="H40" s="120"/>
      <c r="J40" s="119"/>
      <c r="L40" s="119"/>
      <c r="M40" s="121"/>
      <c r="N40" s="121"/>
    </row>
    <row r="41" spans="2:14" s="117" customFormat="1" ht="14.25" customHeight="1" x14ac:dyDescent="0.2">
      <c r="C41" s="123"/>
      <c r="D41" s="122"/>
      <c r="E41" s="119"/>
      <c r="F41" s="119"/>
      <c r="J41" s="119"/>
      <c r="L41" s="119"/>
      <c r="M41" s="121"/>
      <c r="N41" s="121"/>
    </row>
    <row r="42" spans="2:14" s="117" customFormat="1" ht="14.25" customHeight="1" x14ac:dyDescent="0.2">
      <c r="C42" s="123"/>
      <c r="D42" s="122"/>
      <c r="E42" s="119"/>
      <c r="F42" s="119"/>
      <c r="J42" s="119"/>
      <c r="L42" s="119"/>
      <c r="M42" s="121"/>
      <c r="N42" s="121"/>
    </row>
    <row r="43" spans="2:14" s="117" customFormat="1" ht="14.25" customHeight="1" x14ac:dyDescent="0.2">
      <c r="C43" s="123"/>
      <c r="D43" s="122"/>
      <c r="E43" s="119"/>
      <c r="F43" s="119"/>
      <c r="J43" s="119"/>
      <c r="L43" s="119"/>
      <c r="M43" s="121"/>
      <c r="N43" s="121"/>
    </row>
    <row r="44" spans="2:14" s="117" customFormat="1" ht="14.25" customHeight="1" x14ac:dyDescent="0.2">
      <c r="C44" s="123"/>
      <c r="D44" s="122"/>
      <c r="E44" s="119"/>
      <c r="F44" s="119"/>
      <c r="J44" s="119"/>
      <c r="L44" s="119"/>
      <c r="M44" s="121"/>
      <c r="N44" s="121"/>
    </row>
    <row r="45" spans="2:14" s="117" customFormat="1" ht="14.25" customHeight="1" x14ac:dyDescent="0.2">
      <c r="C45" s="123"/>
      <c r="D45" s="122"/>
      <c r="E45" s="98"/>
      <c r="F45" s="98"/>
      <c r="G45" s="98"/>
      <c r="H45" s="98"/>
      <c r="I45" s="98"/>
      <c r="J45" s="98"/>
      <c r="K45" s="98"/>
      <c r="L45" s="98"/>
      <c r="M45" s="98"/>
      <c r="N45" s="98"/>
    </row>
    <row r="46" spans="2:14" ht="14.25" customHeight="1" x14ac:dyDescent="0.2">
      <c r="C46" s="124"/>
      <c r="E46" s="105"/>
      <c r="F46" s="105"/>
      <c r="L46" s="105"/>
    </row>
    <row r="47" spans="2:14" ht="14.25" customHeight="1" x14ac:dyDescent="0.2">
      <c r="C47" s="124"/>
      <c r="E47" s="105"/>
      <c r="F47" s="105"/>
      <c r="L47" s="105"/>
    </row>
    <row r="48" spans="2:14" ht="14.25" customHeight="1" x14ac:dyDescent="0.2">
      <c r="C48" s="124"/>
      <c r="E48" s="105"/>
      <c r="F48" s="105"/>
      <c r="L48" s="105"/>
    </row>
    <row r="49" spans="3:12" ht="14.25" customHeight="1" x14ac:dyDescent="0.2">
      <c r="C49" s="124"/>
      <c r="E49" s="105"/>
      <c r="F49" s="105"/>
      <c r="L49" s="105"/>
    </row>
    <row r="50" spans="3:12" ht="14.25" customHeight="1" x14ac:dyDescent="0.2">
      <c r="C50" s="124"/>
      <c r="E50" s="105"/>
      <c r="F50" s="105"/>
      <c r="L50" s="105"/>
    </row>
    <row r="51" spans="3:12" ht="14.25" customHeight="1" x14ac:dyDescent="0.2">
      <c r="C51" s="124"/>
      <c r="E51" s="105"/>
      <c r="F51" s="105"/>
      <c r="L51" s="105"/>
    </row>
    <row r="52" spans="3:12" ht="14.25" customHeight="1" x14ac:dyDescent="0.2">
      <c r="C52" s="124"/>
      <c r="E52" s="105"/>
      <c r="F52" s="105"/>
      <c r="L52" s="105"/>
    </row>
    <row r="53" spans="3:12" ht="14.25" customHeight="1" x14ac:dyDescent="0.2">
      <c r="C53" s="124"/>
      <c r="E53" s="105"/>
      <c r="F53" s="105"/>
      <c r="L53" s="105"/>
    </row>
    <row r="54" spans="3:12" ht="14.25" customHeight="1" x14ac:dyDescent="0.2">
      <c r="C54" s="124"/>
      <c r="E54" s="105"/>
      <c r="F54" s="105"/>
      <c r="L54" s="105"/>
    </row>
    <row r="55" spans="3:12" ht="14.25" customHeight="1" x14ac:dyDescent="0.2">
      <c r="C55" s="124"/>
      <c r="E55" s="105"/>
      <c r="F55" s="105"/>
      <c r="L55" s="105"/>
    </row>
    <row r="56" spans="3:12" ht="14.25" customHeight="1" x14ac:dyDescent="0.2">
      <c r="C56" s="124"/>
      <c r="E56" s="105"/>
      <c r="F56" s="105"/>
      <c r="L56" s="105"/>
    </row>
    <row r="57" spans="3:12" ht="14.25" customHeight="1" x14ac:dyDescent="0.2">
      <c r="C57" s="124"/>
      <c r="E57" s="105"/>
      <c r="F57" s="105"/>
      <c r="L57" s="105"/>
    </row>
    <row r="58" spans="3:12" ht="14.25" customHeight="1" x14ac:dyDescent="0.2">
      <c r="C58" s="124"/>
      <c r="E58" s="105"/>
      <c r="F58" s="105"/>
      <c r="L58" s="105"/>
    </row>
    <row r="59" spans="3:12" ht="14.25" customHeight="1" x14ac:dyDescent="0.2">
      <c r="C59" s="124"/>
      <c r="E59" s="105"/>
      <c r="F59" s="105"/>
      <c r="L59" s="105"/>
    </row>
    <row r="60" spans="3:12" ht="14.25" customHeight="1" x14ac:dyDescent="0.2">
      <c r="C60" s="124"/>
      <c r="E60" s="105"/>
      <c r="F60" s="105"/>
      <c r="L60" s="105"/>
    </row>
    <row r="61" spans="3:12" ht="14.25" customHeight="1" x14ac:dyDescent="0.2">
      <c r="C61" s="124"/>
      <c r="E61" s="105"/>
      <c r="F61" s="105"/>
      <c r="L61" s="105"/>
    </row>
    <row r="62" spans="3:12" ht="14.25" customHeight="1" x14ac:dyDescent="0.2">
      <c r="C62" s="124"/>
      <c r="E62" s="105"/>
      <c r="F62" s="105"/>
      <c r="L62" s="105"/>
    </row>
    <row r="63" spans="3:12" ht="14.25" customHeight="1" x14ac:dyDescent="0.2">
      <c r="C63" s="124"/>
      <c r="L63" s="105"/>
    </row>
    <row r="64" spans="3:12" ht="14.25" customHeight="1" x14ac:dyDescent="0.2">
      <c r="C64" s="124"/>
      <c r="L64" s="105"/>
    </row>
    <row r="65" spans="3:12" ht="14.25" customHeight="1" x14ac:dyDescent="0.2">
      <c r="C65" s="124"/>
      <c r="L65" s="105"/>
    </row>
    <row r="66" spans="3:12" ht="14.25" customHeight="1" x14ac:dyDescent="0.2">
      <c r="C66" s="124"/>
      <c r="L66" s="105"/>
    </row>
    <row r="67" spans="3:12" ht="14.25" customHeight="1" x14ac:dyDescent="0.2">
      <c r="C67" s="124"/>
      <c r="L67" s="105"/>
    </row>
    <row r="68" spans="3:12" ht="14.25" customHeight="1" x14ac:dyDescent="0.2">
      <c r="C68" s="124"/>
    </row>
    <row r="69" spans="3:12" ht="14.25" customHeight="1" x14ac:dyDescent="0.2">
      <c r="C69" s="124"/>
    </row>
    <row r="70" spans="3:12" ht="14.25" customHeight="1" x14ac:dyDescent="0.2">
      <c r="C70" s="124"/>
    </row>
    <row r="71" spans="3:12" ht="14.25" customHeight="1" x14ac:dyDescent="0.2">
      <c r="C71" s="124"/>
    </row>
    <row r="72" spans="3:12" ht="14.25" customHeight="1" x14ac:dyDescent="0.2">
      <c r="C72" s="124"/>
    </row>
    <row r="73" spans="3:12" ht="14.25" customHeight="1" x14ac:dyDescent="0.2">
      <c r="C73" s="124"/>
    </row>
    <row r="74" spans="3:12" ht="14.25" customHeight="1" x14ac:dyDescent="0.2">
      <c r="C74" s="124"/>
    </row>
    <row r="75" spans="3:12" ht="14.25" customHeight="1" x14ac:dyDescent="0.2">
      <c r="C75" s="124"/>
    </row>
    <row r="76" spans="3:12" ht="14.25" customHeight="1" x14ac:dyDescent="0.2">
      <c r="C76" s="124"/>
    </row>
    <row r="77" spans="3:12" ht="14.25" customHeight="1" x14ac:dyDescent="0.2">
      <c r="C77" s="124"/>
    </row>
    <row r="78" spans="3:12" ht="14.25" customHeight="1" x14ac:dyDescent="0.2">
      <c r="C78" s="124"/>
    </row>
    <row r="79" spans="3:12" ht="14.25" customHeight="1" x14ac:dyDescent="0.2">
      <c r="C79" s="124"/>
    </row>
    <row r="80" spans="3:12" ht="14.25" customHeight="1" x14ac:dyDescent="0.2">
      <c r="C80" s="124"/>
    </row>
    <row r="81" spans="3:3" ht="14.25" customHeight="1" x14ac:dyDescent="0.2">
      <c r="C81" s="124"/>
    </row>
    <row r="82" spans="3:3" ht="15" customHeight="1" x14ac:dyDescent="0.2">
      <c r="C82" s="124"/>
    </row>
    <row r="83" spans="3:3" ht="15" customHeight="1" x14ac:dyDescent="0.2">
      <c r="C83" s="124"/>
    </row>
    <row r="84" spans="3:3" ht="15" customHeight="1" x14ac:dyDescent="0.2">
      <c r="C84" s="124"/>
    </row>
    <row r="85" spans="3:3" ht="15" customHeight="1" x14ac:dyDescent="0.2">
      <c r="C85" s="124"/>
    </row>
    <row r="86" spans="3:3" ht="15" customHeight="1" x14ac:dyDescent="0.2">
      <c r="C86" s="124"/>
    </row>
    <row r="87" spans="3:3" ht="15" customHeight="1" x14ac:dyDescent="0.2">
      <c r="C87" s="124"/>
    </row>
    <row r="88" spans="3:3" ht="15" customHeight="1" x14ac:dyDescent="0.2">
      <c r="C88" s="124"/>
    </row>
    <row r="89" spans="3:3" ht="15" customHeight="1" x14ac:dyDescent="0.2">
      <c r="C89" s="124"/>
    </row>
    <row r="90" spans="3:3" ht="15" customHeight="1" x14ac:dyDescent="0.2">
      <c r="C90" s="124"/>
    </row>
    <row r="91" spans="3:3" ht="15" customHeight="1" x14ac:dyDescent="0.2">
      <c r="C91" s="124"/>
    </row>
    <row r="92" spans="3:3" ht="15" customHeight="1" x14ac:dyDescent="0.2">
      <c r="C92" s="124"/>
    </row>
    <row r="93" spans="3:3" ht="15" customHeight="1" x14ac:dyDescent="0.2">
      <c r="C93" s="124"/>
    </row>
    <row r="94" spans="3:3" ht="15" customHeight="1" x14ac:dyDescent="0.2">
      <c r="C94" s="124"/>
    </row>
    <row r="95" spans="3:3" ht="15" customHeight="1" x14ac:dyDescent="0.2">
      <c r="C95" s="124"/>
    </row>
    <row r="96" spans="3:3" ht="15" customHeight="1" x14ac:dyDescent="0.2">
      <c r="C96" s="124"/>
    </row>
    <row r="97" spans="3:3" ht="15" customHeight="1" x14ac:dyDescent="0.2">
      <c r="C97" s="124"/>
    </row>
    <row r="98" spans="3:3" ht="15" customHeight="1" x14ac:dyDescent="0.2">
      <c r="C98" s="124"/>
    </row>
    <row r="99" spans="3:3" ht="15" customHeight="1" x14ac:dyDescent="0.2">
      <c r="C99" s="124"/>
    </row>
    <row r="100" spans="3:3" ht="15" customHeight="1" x14ac:dyDescent="0.2">
      <c r="C100" s="124"/>
    </row>
    <row r="101" spans="3:3" ht="15" customHeight="1" x14ac:dyDescent="0.2">
      <c r="C101" s="124"/>
    </row>
    <row r="102" spans="3:3" ht="15" customHeight="1" x14ac:dyDescent="0.2">
      <c r="C102" s="124"/>
    </row>
    <row r="103" spans="3:3" ht="15" customHeight="1" x14ac:dyDescent="0.2">
      <c r="C103" s="124"/>
    </row>
    <row r="104" spans="3:3" ht="15" customHeight="1" x14ac:dyDescent="0.2">
      <c r="C104" s="124"/>
    </row>
    <row r="105" spans="3:3" ht="15" customHeight="1" x14ac:dyDescent="0.2">
      <c r="C105" s="124"/>
    </row>
    <row r="106" spans="3:3" ht="15" customHeight="1" x14ac:dyDescent="0.2">
      <c r="C106" s="124"/>
    </row>
    <row r="107" spans="3:3" ht="15" customHeight="1" x14ac:dyDescent="0.2">
      <c r="C107" s="124"/>
    </row>
    <row r="108" spans="3:3" ht="15" customHeight="1" x14ac:dyDescent="0.2">
      <c r="C108" s="124"/>
    </row>
    <row r="109" spans="3:3" ht="15" customHeight="1" x14ac:dyDescent="0.2">
      <c r="C109" s="124"/>
    </row>
    <row r="110" spans="3:3" ht="15" customHeight="1" x14ac:dyDescent="0.2">
      <c r="C110" s="124"/>
    </row>
    <row r="111" spans="3:3" ht="15" customHeight="1" x14ac:dyDescent="0.2">
      <c r="C111" s="124"/>
    </row>
    <row r="112" spans="3:3" ht="15" customHeight="1" x14ac:dyDescent="0.2">
      <c r="C112" s="124"/>
    </row>
    <row r="113" spans="3:3" ht="15" customHeight="1" x14ac:dyDescent="0.2">
      <c r="C113" s="124"/>
    </row>
    <row r="114" spans="3:3" ht="15" customHeight="1" x14ac:dyDescent="0.2">
      <c r="C114" s="124"/>
    </row>
    <row r="115" spans="3:3" ht="15" customHeight="1" x14ac:dyDescent="0.2">
      <c r="C115" s="124"/>
    </row>
    <row r="116" spans="3:3" ht="15" customHeight="1" x14ac:dyDescent="0.2">
      <c r="C116" s="124"/>
    </row>
    <row r="117" spans="3:3" ht="15" customHeight="1" x14ac:dyDescent="0.2">
      <c r="C117" s="124"/>
    </row>
    <row r="118" spans="3:3" ht="15" customHeight="1" x14ac:dyDescent="0.2">
      <c r="C118" s="124"/>
    </row>
    <row r="119" spans="3:3" ht="15" customHeight="1" x14ac:dyDescent="0.2">
      <c r="C119" s="124"/>
    </row>
    <row r="120" spans="3:3" ht="15" customHeight="1" x14ac:dyDescent="0.2">
      <c r="C120" s="124"/>
    </row>
    <row r="121" spans="3:3" ht="15" customHeight="1" x14ac:dyDescent="0.2">
      <c r="C121" s="124"/>
    </row>
    <row r="122" spans="3:3" ht="15" customHeight="1" x14ac:dyDescent="0.2">
      <c r="C122" s="124"/>
    </row>
    <row r="123" spans="3:3" ht="15" customHeight="1" x14ac:dyDescent="0.2">
      <c r="C123" s="124"/>
    </row>
    <row r="124" spans="3:3" ht="15" customHeight="1" x14ac:dyDescent="0.2">
      <c r="C124" s="124"/>
    </row>
    <row r="125" spans="3:3" ht="15" customHeight="1" x14ac:dyDescent="0.2">
      <c r="C125" s="124"/>
    </row>
    <row r="126" spans="3:3" ht="15" customHeight="1" x14ac:dyDescent="0.2">
      <c r="C126" s="124"/>
    </row>
    <row r="127" spans="3:3" ht="15" customHeight="1" x14ac:dyDescent="0.2">
      <c r="C127" s="124"/>
    </row>
    <row r="128" spans="3:3" ht="15" customHeight="1" x14ac:dyDescent="0.2">
      <c r="C128" s="124"/>
    </row>
    <row r="129" spans="3:3" ht="15" customHeight="1" x14ac:dyDescent="0.2">
      <c r="C129" s="124"/>
    </row>
    <row r="130" spans="3:3" ht="15" customHeight="1" x14ac:dyDescent="0.2">
      <c r="C130" s="124"/>
    </row>
    <row r="131" spans="3:3" ht="15" customHeight="1" x14ac:dyDescent="0.2">
      <c r="C131" s="124"/>
    </row>
    <row r="132" spans="3:3" ht="15" customHeight="1" x14ac:dyDescent="0.2">
      <c r="C132" s="124"/>
    </row>
    <row r="133" spans="3:3" ht="15" customHeight="1" x14ac:dyDescent="0.2">
      <c r="C133" s="124"/>
    </row>
    <row r="134" spans="3:3" ht="15" customHeight="1" x14ac:dyDescent="0.2">
      <c r="C134" s="124"/>
    </row>
    <row r="135" spans="3:3" ht="15" customHeight="1" x14ac:dyDescent="0.2">
      <c r="C135" s="124"/>
    </row>
    <row r="136" spans="3:3" ht="15" customHeight="1" x14ac:dyDescent="0.2">
      <c r="C136" s="124"/>
    </row>
    <row r="137" spans="3:3" ht="15" customHeight="1" x14ac:dyDescent="0.2">
      <c r="C137" s="124"/>
    </row>
    <row r="138" spans="3:3" ht="15" customHeight="1" x14ac:dyDescent="0.2">
      <c r="C138" s="124"/>
    </row>
    <row r="139" spans="3:3" ht="15" customHeight="1" x14ac:dyDescent="0.2">
      <c r="C139" s="124"/>
    </row>
    <row r="140" spans="3:3" ht="15" customHeight="1" x14ac:dyDescent="0.2">
      <c r="C140" s="124"/>
    </row>
    <row r="141" spans="3:3" ht="15" customHeight="1" x14ac:dyDescent="0.2">
      <c r="C141" s="124"/>
    </row>
    <row r="142" spans="3:3" ht="15" customHeight="1" x14ac:dyDescent="0.2">
      <c r="C142" s="124"/>
    </row>
    <row r="143" spans="3:3" ht="15" customHeight="1" x14ac:dyDescent="0.2">
      <c r="C143" s="86"/>
    </row>
    <row r="144" spans="3:3" ht="15" customHeight="1" x14ac:dyDescent="0.2">
      <c r="C144" s="86"/>
    </row>
    <row r="145" spans="3:3" ht="15" customHeight="1" x14ac:dyDescent="0.2">
      <c r="C145" s="86"/>
    </row>
    <row r="146" spans="3:3" ht="15" customHeight="1" x14ac:dyDescent="0.2">
      <c r="C146" s="86"/>
    </row>
    <row r="147" spans="3:3" ht="15" customHeight="1" x14ac:dyDescent="0.2">
      <c r="C147" s="86"/>
    </row>
    <row r="148" spans="3:3" ht="15" customHeight="1" x14ac:dyDescent="0.2">
      <c r="C148" s="86"/>
    </row>
    <row r="149" spans="3:3" ht="15" customHeight="1" x14ac:dyDescent="0.2">
      <c r="C149" s="86"/>
    </row>
    <row r="150" spans="3:3" ht="15" customHeight="1" x14ac:dyDescent="0.2">
      <c r="C150" s="86"/>
    </row>
    <row r="151" spans="3:3" ht="15" customHeight="1" x14ac:dyDescent="0.2">
      <c r="C151" s="86"/>
    </row>
    <row r="152" spans="3:3" ht="15" customHeight="1" x14ac:dyDescent="0.2">
      <c r="C152" s="86"/>
    </row>
    <row r="153" spans="3:3" ht="15" customHeight="1" x14ac:dyDescent="0.2">
      <c r="C153" s="86"/>
    </row>
    <row r="154" spans="3:3" ht="15" customHeight="1" x14ac:dyDescent="0.2">
      <c r="C154" s="86"/>
    </row>
    <row r="155" spans="3:3" ht="15" customHeight="1" x14ac:dyDescent="0.2">
      <c r="C155" s="86"/>
    </row>
    <row r="156" spans="3:3" ht="15" customHeight="1" x14ac:dyDescent="0.2">
      <c r="C156" s="86"/>
    </row>
    <row r="157" spans="3:3" ht="15" customHeight="1" x14ac:dyDescent="0.2">
      <c r="C157" s="86"/>
    </row>
    <row r="158" spans="3:3" ht="15" customHeight="1" x14ac:dyDescent="0.2">
      <c r="C158" s="86"/>
    </row>
    <row r="159" spans="3:3" ht="15" customHeight="1" x14ac:dyDescent="0.2">
      <c r="C159" s="86"/>
    </row>
    <row r="160" spans="3:3" ht="15" customHeight="1" x14ac:dyDescent="0.2">
      <c r="C160" s="86"/>
    </row>
    <row r="161" spans="3:3" ht="15" customHeight="1" x14ac:dyDescent="0.2">
      <c r="C161" s="86"/>
    </row>
    <row r="162" spans="3:3" ht="15" customHeight="1" x14ac:dyDescent="0.2">
      <c r="C162" s="86"/>
    </row>
    <row r="163" spans="3:3" ht="15" customHeight="1" x14ac:dyDescent="0.2">
      <c r="C163" s="86"/>
    </row>
    <row r="164" spans="3:3" ht="15" customHeight="1" x14ac:dyDescent="0.2">
      <c r="C164" s="86"/>
    </row>
    <row r="165" spans="3:3" ht="15" customHeight="1" x14ac:dyDescent="0.2">
      <c r="C165" s="86"/>
    </row>
    <row r="166" spans="3:3" ht="15" customHeight="1" x14ac:dyDescent="0.2">
      <c r="C166" s="86"/>
    </row>
    <row r="167" spans="3:3" ht="15" customHeight="1" x14ac:dyDescent="0.2">
      <c r="C167" s="86"/>
    </row>
    <row r="168" spans="3:3" ht="15" customHeight="1" x14ac:dyDescent="0.2">
      <c r="C168" s="86"/>
    </row>
    <row r="169" spans="3:3" ht="15" customHeight="1" x14ac:dyDescent="0.2">
      <c r="C169" s="86"/>
    </row>
    <row r="170" spans="3:3" ht="15" customHeight="1" x14ac:dyDescent="0.2">
      <c r="C170" s="86"/>
    </row>
    <row r="171" spans="3:3" ht="15" customHeight="1" x14ac:dyDescent="0.2">
      <c r="C171" s="86"/>
    </row>
    <row r="172" spans="3:3" ht="15" customHeight="1" x14ac:dyDescent="0.2">
      <c r="C172" s="86"/>
    </row>
    <row r="173" spans="3:3" ht="15" customHeight="1" x14ac:dyDescent="0.2">
      <c r="C173" s="86"/>
    </row>
    <row r="174" spans="3:3" ht="15" customHeight="1" x14ac:dyDescent="0.2">
      <c r="C174" s="86"/>
    </row>
    <row r="175" spans="3:3" ht="15" customHeight="1" x14ac:dyDescent="0.2">
      <c r="C175" s="86"/>
    </row>
    <row r="176" spans="3:3" ht="15" customHeight="1" x14ac:dyDescent="0.2">
      <c r="C176" s="86"/>
    </row>
    <row r="177" spans="3:3" ht="15" customHeight="1" x14ac:dyDescent="0.2">
      <c r="C177" s="86"/>
    </row>
    <row r="178" spans="3:3" ht="15" customHeight="1" x14ac:dyDescent="0.2">
      <c r="C178" s="86"/>
    </row>
    <row r="179" spans="3:3" ht="15" customHeight="1" x14ac:dyDescent="0.2">
      <c r="C179" s="86"/>
    </row>
    <row r="180" spans="3:3" ht="15" customHeight="1" x14ac:dyDescent="0.2">
      <c r="C180" s="86"/>
    </row>
    <row r="181" spans="3:3" ht="15" customHeight="1" x14ac:dyDescent="0.2"/>
    <row r="182" spans="3:3" ht="15" customHeight="1" x14ac:dyDescent="0.2"/>
    <row r="183" spans="3:3" ht="15" customHeight="1" x14ac:dyDescent="0.2"/>
    <row r="184" spans="3:3" ht="15" customHeight="1" x14ac:dyDescent="0.2"/>
    <row r="185" spans="3:3" ht="15" customHeight="1" x14ac:dyDescent="0.2"/>
    <row r="186" spans="3:3" ht="15" customHeight="1" x14ac:dyDescent="0.2"/>
    <row r="187" spans="3:3" ht="15" customHeight="1" x14ac:dyDescent="0.2"/>
    <row r="188" spans="3:3" ht="15" customHeight="1" x14ac:dyDescent="0.2"/>
    <row r="189" spans="3:3" ht="15" customHeight="1" x14ac:dyDescent="0.2"/>
    <row r="190" spans="3:3" ht="15" customHeight="1" x14ac:dyDescent="0.2"/>
    <row r="191" spans="3:3" ht="15" customHeight="1" x14ac:dyDescent="0.2"/>
    <row r="192" spans="3:3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</sheetData>
  <mergeCells count="11">
    <mergeCell ref="A6:B6"/>
    <mergeCell ref="A7:B7"/>
    <mergeCell ref="A8:B8"/>
    <mergeCell ref="A3:B5"/>
    <mergeCell ref="C3:O3"/>
    <mergeCell ref="P3:Q3"/>
    <mergeCell ref="C4:M4"/>
    <mergeCell ref="N4:N5"/>
    <mergeCell ref="O4:O5"/>
    <mergeCell ref="P4:P5"/>
    <mergeCell ref="Q4:Q5"/>
  </mergeCells>
  <phoneticPr fontId="18"/>
  <pageMargins left="0.78740157480314965" right="0.78740157480314965" top="0.59055118110236227" bottom="0.59055118110236227" header="0.31496062992125984" footer="0.51181102362204722"/>
  <pageSetup paperSize="9" orientation="landscape" horizontalDpi="200" verticalDpi="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5125B-A7ED-4FE8-97AD-5ABE63FBEA01}">
  <sheetPr>
    <pageSetUpPr fitToPage="1"/>
  </sheetPr>
  <dimension ref="A1:L327"/>
  <sheetViews>
    <sheetView showGridLines="0" view="pageBreakPreview" zoomScaleNormal="100" zoomScaleSheetLayoutView="100" workbookViewId="0"/>
  </sheetViews>
  <sheetFormatPr defaultColWidth="9" defaultRowHeight="10.8" x14ac:dyDescent="0.2"/>
  <cols>
    <col min="1" max="1" width="4.44140625" style="1" customWidth="1"/>
    <col min="2" max="2" width="11.44140625" style="1" customWidth="1"/>
    <col min="3" max="12" width="9.6640625" style="1" customWidth="1"/>
    <col min="13" max="13" width="13.77734375" style="1" customWidth="1"/>
    <col min="14" max="16384" width="9" style="1"/>
  </cols>
  <sheetData>
    <row r="1" spans="1:12" ht="18.75" customHeight="1" x14ac:dyDescent="0.2">
      <c r="A1" s="16" t="s">
        <v>527</v>
      </c>
    </row>
    <row r="2" spans="1:12" ht="15" customHeight="1" x14ac:dyDescent="0.2">
      <c r="D2" s="12"/>
      <c r="F2" s="12"/>
      <c r="H2" s="12"/>
    </row>
    <row r="3" spans="1:12" ht="19.5" customHeight="1" x14ac:dyDescent="0.2">
      <c r="A3" s="354" t="s">
        <v>45</v>
      </c>
      <c r="B3" s="354"/>
      <c r="C3" s="347" t="s">
        <v>42</v>
      </c>
      <c r="D3" s="348"/>
      <c r="E3" s="347" t="s">
        <v>40</v>
      </c>
      <c r="F3" s="348"/>
      <c r="G3" s="347" t="s">
        <v>39</v>
      </c>
      <c r="H3" s="348"/>
      <c r="I3" s="347" t="s">
        <v>430</v>
      </c>
      <c r="J3" s="348"/>
      <c r="K3" s="347" t="s">
        <v>526</v>
      </c>
      <c r="L3" s="348"/>
    </row>
    <row r="4" spans="1:12" ht="19.5" customHeight="1" x14ac:dyDescent="0.2">
      <c r="A4" s="354"/>
      <c r="B4" s="354"/>
      <c r="C4" s="80" t="s">
        <v>38</v>
      </c>
      <c r="D4" s="81" t="s">
        <v>35</v>
      </c>
      <c r="E4" s="80" t="s">
        <v>38</v>
      </c>
      <c r="F4" s="81" t="s">
        <v>35</v>
      </c>
      <c r="G4" s="80" t="s">
        <v>38</v>
      </c>
      <c r="H4" s="81" t="s">
        <v>35</v>
      </c>
      <c r="I4" s="80" t="s">
        <v>38</v>
      </c>
      <c r="J4" s="81" t="s">
        <v>35</v>
      </c>
      <c r="K4" s="80" t="s">
        <v>38</v>
      </c>
      <c r="L4" s="81" t="s">
        <v>35</v>
      </c>
    </row>
    <row r="5" spans="1:12" ht="25.05" customHeight="1" x14ac:dyDescent="0.2">
      <c r="A5" s="349" t="s">
        <v>9</v>
      </c>
      <c r="B5" s="349"/>
      <c r="C5" s="82">
        <v>1777</v>
      </c>
      <c r="D5" s="82">
        <v>2751</v>
      </c>
      <c r="E5" s="82">
        <v>1679</v>
      </c>
      <c r="F5" s="82">
        <v>2697</v>
      </c>
      <c r="G5" s="82">
        <v>1926</v>
      </c>
      <c r="H5" s="82">
        <v>3014</v>
      </c>
      <c r="I5" s="82">
        <v>2281</v>
      </c>
      <c r="J5" s="82">
        <v>3442</v>
      </c>
      <c r="K5" s="82">
        <v>2435</v>
      </c>
      <c r="L5" s="82">
        <v>3611</v>
      </c>
    </row>
    <row r="6" spans="1:12" ht="25.05" customHeight="1" x14ac:dyDescent="0.2">
      <c r="A6" s="350" t="s">
        <v>13</v>
      </c>
      <c r="B6" s="80" t="s">
        <v>5</v>
      </c>
      <c r="C6" s="83">
        <v>295</v>
      </c>
      <c r="D6" s="83">
        <v>507</v>
      </c>
      <c r="E6" s="82">
        <v>281</v>
      </c>
      <c r="F6" s="82">
        <v>506</v>
      </c>
      <c r="G6" s="82">
        <v>307</v>
      </c>
      <c r="H6" s="82">
        <v>542</v>
      </c>
      <c r="I6" s="82">
        <v>367</v>
      </c>
      <c r="J6" s="82">
        <v>619</v>
      </c>
      <c r="K6" s="82">
        <v>391</v>
      </c>
      <c r="L6" s="82">
        <v>644</v>
      </c>
    </row>
    <row r="7" spans="1:12" ht="25.05" customHeight="1" x14ac:dyDescent="0.2">
      <c r="A7" s="351"/>
      <c r="B7" s="80" t="s">
        <v>12</v>
      </c>
      <c r="C7" s="83">
        <v>486</v>
      </c>
      <c r="D7" s="83">
        <v>486</v>
      </c>
      <c r="E7" s="82">
        <v>468</v>
      </c>
      <c r="F7" s="82">
        <v>472</v>
      </c>
      <c r="G7" s="82">
        <v>528</v>
      </c>
      <c r="H7" s="82">
        <v>542</v>
      </c>
      <c r="I7" s="82">
        <v>588</v>
      </c>
      <c r="J7" s="82">
        <v>613</v>
      </c>
      <c r="K7" s="82">
        <v>561</v>
      </c>
      <c r="L7" s="82">
        <v>589</v>
      </c>
    </row>
    <row r="8" spans="1:12" ht="25.05" customHeight="1" x14ac:dyDescent="0.2">
      <c r="A8" s="351"/>
      <c r="B8" s="80" t="s">
        <v>19</v>
      </c>
      <c r="C8" s="82">
        <v>150</v>
      </c>
      <c r="D8" s="82">
        <v>419</v>
      </c>
      <c r="E8" s="82">
        <v>148</v>
      </c>
      <c r="F8" s="82">
        <v>414</v>
      </c>
      <c r="G8" s="82">
        <v>165</v>
      </c>
      <c r="H8" s="82">
        <v>459</v>
      </c>
      <c r="I8" s="82">
        <v>172</v>
      </c>
      <c r="J8" s="82">
        <v>487</v>
      </c>
      <c r="K8" s="82">
        <v>208</v>
      </c>
      <c r="L8" s="82">
        <v>542</v>
      </c>
    </row>
    <row r="9" spans="1:12" ht="25.05" customHeight="1" x14ac:dyDescent="0.2">
      <c r="A9" s="351"/>
      <c r="B9" s="80" t="s">
        <v>32</v>
      </c>
      <c r="C9" s="83">
        <v>165</v>
      </c>
      <c r="D9" s="83">
        <v>385</v>
      </c>
      <c r="E9" s="82">
        <v>179</v>
      </c>
      <c r="F9" s="82">
        <v>412</v>
      </c>
      <c r="G9" s="82">
        <v>173</v>
      </c>
      <c r="H9" s="82">
        <v>392</v>
      </c>
      <c r="I9" s="82">
        <v>175</v>
      </c>
      <c r="J9" s="82">
        <v>379</v>
      </c>
      <c r="K9" s="82">
        <v>188</v>
      </c>
      <c r="L9" s="82">
        <v>390</v>
      </c>
    </row>
    <row r="10" spans="1:12" s="5" customFormat="1" ht="25.05" customHeight="1" x14ac:dyDescent="0.2">
      <c r="A10" s="351"/>
      <c r="B10" s="80" t="s">
        <v>23</v>
      </c>
      <c r="C10" s="83">
        <v>271</v>
      </c>
      <c r="D10" s="83">
        <v>349</v>
      </c>
      <c r="E10" s="82">
        <v>233</v>
      </c>
      <c r="F10" s="82">
        <v>317</v>
      </c>
      <c r="G10" s="82">
        <v>220</v>
      </c>
      <c r="H10" s="82">
        <v>304</v>
      </c>
      <c r="I10" s="82">
        <v>216</v>
      </c>
      <c r="J10" s="82">
        <v>304</v>
      </c>
      <c r="K10" s="82">
        <v>196</v>
      </c>
      <c r="L10" s="82">
        <v>274</v>
      </c>
    </row>
    <row r="11" spans="1:12" s="5" customFormat="1" ht="25.05" customHeight="1" x14ac:dyDescent="0.2">
      <c r="A11" s="351"/>
      <c r="B11" s="80" t="s">
        <v>16</v>
      </c>
      <c r="C11" s="82">
        <v>79</v>
      </c>
      <c r="D11" s="82">
        <v>159</v>
      </c>
      <c r="E11" s="82">
        <v>79</v>
      </c>
      <c r="F11" s="82">
        <v>165</v>
      </c>
      <c r="G11" s="82">
        <v>91</v>
      </c>
      <c r="H11" s="82">
        <v>189</v>
      </c>
      <c r="I11" s="82">
        <v>101</v>
      </c>
      <c r="J11" s="82">
        <v>212</v>
      </c>
      <c r="K11" s="82">
        <v>105</v>
      </c>
      <c r="L11" s="82">
        <v>220</v>
      </c>
    </row>
    <row r="12" spans="1:12" s="5" customFormat="1" ht="25.05" customHeight="1" x14ac:dyDescent="0.2">
      <c r="A12" s="351"/>
      <c r="B12" s="80" t="s">
        <v>30</v>
      </c>
      <c r="C12" s="82">
        <v>52</v>
      </c>
      <c r="D12" s="82">
        <v>74</v>
      </c>
      <c r="E12" s="82">
        <v>51</v>
      </c>
      <c r="F12" s="82">
        <v>68</v>
      </c>
      <c r="G12" s="82">
        <v>55</v>
      </c>
      <c r="H12" s="82">
        <v>71</v>
      </c>
      <c r="I12" s="82">
        <v>54</v>
      </c>
      <c r="J12" s="82">
        <v>69</v>
      </c>
      <c r="K12" s="82">
        <v>53</v>
      </c>
      <c r="L12" s="82">
        <v>66</v>
      </c>
    </row>
    <row r="13" spans="1:12" ht="25.05" customHeight="1" x14ac:dyDescent="0.2">
      <c r="A13" s="352"/>
      <c r="B13" s="81" t="s">
        <v>0</v>
      </c>
      <c r="C13" s="82">
        <v>279</v>
      </c>
      <c r="D13" s="82">
        <v>372</v>
      </c>
      <c r="E13" s="82">
        <v>240</v>
      </c>
      <c r="F13" s="82">
        <v>343</v>
      </c>
      <c r="G13" s="82">
        <v>387</v>
      </c>
      <c r="H13" s="82">
        <v>515</v>
      </c>
      <c r="I13" s="82">
        <v>608</v>
      </c>
      <c r="J13" s="82">
        <v>759</v>
      </c>
      <c r="K13" s="82">
        <v>733</v>
      </c>
      <c r="L13" s="82">
        <v>886</v>
      </c>
    </row>
    <row r="14" spans="1:12" s="5" customFormat="1" ht="11.25" customHeight="1" x14ac:dyDescent="0.15">
      <c r="A14" s="17" t="s">
        <v>8</v>
      </c>
      <c r="E14" s="14"/>
      <c r="F14" s="20"/>
      <c r="G14" s="14"/>
      <c r="I14" s="6"/>
      <c r="J14" s="20"/>
      <c r="K14" s="6"/>
      <c r="L14" s="20" t="s">
        <v>2</v>
      </c>
    </row>
    <row r="15" spans="1:12" s="5" customFormat="1" ht="15" customHeight="1" x14ac:dyDescent="0.2">
      <c r="B15" s="13"/>
      <c r="C15" s="14"/>
      <c r="D15" s="19"/>
      <c r="I15" s="14"/>
      <c r="J15" s="14"/>
      <c r="K15" s="14"/>
      <c r="L15" s="14"/>
    </row>
    <row r="16" spans="1:12" ht="15" customHeight="1" x14ac:dyDescent="0.2">
      <c r="A16" s="7"/>
      <c r="B16" s="7"/>
      <c r="C16" s="7"/>
      <c r="D16" s="7"/>
      <c r="E16" s="7"/>
      <c r="F16" s="7"/>
      <c r="G16" s="7"/>
      <c r="H16" s="7"/>
      <c r="I16" s="13"/>
      <c r="J16" s="13"/>
      <c r="K16" s="13"/>
      <c r="L16" s="13"/>
    </row>
    <row r="17" spans="2:12" ht="15" customHeight="1" x14ac:dyDescent="0.2">
      <c r="B17" s="18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pans="2:12" s="5" customFormat="1" ht="15" customHeight="1" x14ac:dyDescent="0.2">
      <c r="B18" s="13"/>
      <c r="D18" s="14"/>
      <c r="E18" s="14"/>
      <c r="F18" s="14"/>
      <c r="G18" s="14"/>
      <c r="H18" s="14"/>
      <c r="I18" s="14"/>
      <c r="J18" s="14"/>
      <c r="K18" s="14"/>
      <c r="L18" s="14"/>
    </row>
    <row r="19" spans="2:12" s="5" customFormat="1" ht="15" customHeight="1" x14ac:dyDescent="0.2">
      <c r="C19" s="8"/>
      <c r="D19" s="9"/>
      <c r="E19" s="8"/>
      <c r="F19" s="9"/>
      <c r="G19" s="8"/>
      <c r="H19" s="9"/>
      <c r="I19" s="9"/>
      <c r="J19" s="8"/>
      <c r="K19" s="9"/>
      <c r="L19" s="8"/>
    </row>
    <row r="20" spans="2:12" s="79" customFormat="1" ht="15" customHeight="1" x14ac:dyDescent="0.2"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</row>
    <row r="21" spans="2:12" ht="15" customHeight="1" x14ac:dyDescent="0.2">
      <c r="B21" s="13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2:12" s="5" customFormat="1" ht="15" customHeight="1" x14ac:dyDescent="0.2">
      <c r="B22" s="13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2:12" s="5" customFormat="1" ht="15" customHeight="1" x14ac:dyDescent="0.2">
      <c r="C23" s="8"/>
      <c r="D23" s="9"/>
      <c r="E23" s="8"/>
      <c r="F23" s="9"/>
      <c r="G23" s="8"/>
      <c r="H23" s="9"/>
      <c r="I23" s="9"/>
      <c r="K23" s="9"/>
    </row>
    <row r="24" spans="2:12" s="79" customFormat="1" ht="15" customHeight="1" x14ac:dyDescent="0.2"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</row>
    <row r="25" spans="2:12" ht="15" customHeight="1" x14ac:dyDescent="0.2">
      <c r="B25" s="13"/>
      <c r="C25" s="14"/>
      <c r="D25" s="14"/>
      <c r="E25" s="14"/>
      <c r="F25" s="14"/>
      <c r="G25" s="14"/>
      <c r="H25" s="14"/>
      <c r="I25" s="14"/>
      <c r="J25" s="14"/>
      <c r="K25" s="14"/>
      <c r="L25" s="14"/>
    </row>
    <row r="26" spans="2:12" s="5" customFormat="1" ht="15" customHeight="1" x14ac:dyDescent="0.2">
      <c r="B26" s="13"/>
      <c r="C26" s="14"/>
      <c r="D26" s="14"/>
      <c r="E26" s="14"/>
      <c r="F26" s="14"/>
      <c r="G26" s="14"/>
      <c r="H26" s="14"/>
      <c r="I26" s="14"/>
      <c r="J26" s="14"/>
      <c r="K26" s="14"/>
      <c r="L26" s="14"/>
    </row>
    <row r="27" spans="2:12" s="5" customFormat="1" ht="15" customHeight="1" x14ac:dyDescent="0.2">
      <c r="B27" s="3"/>
      <c r="C27" s="8"/>
      <c r="D27" s="9"/>
      <c r="E27" s="8"/>
      <c r="F27" s="9"/>
      <c r="G27" s="8"/>
      <c r="H27" s="9"/>
      <c r="I27" s="9"/>
      <c r="J27" s="15"/>
      <c r="K27" s="9"/>
      <c r="L27" s="15"/>
    </row>
    <row r="28" spans="2:12" s="5" customFormat="1" ht="15" customHeight="1" x14ac:dyDescent="0.2">
      <c r="C28" s="8"/>
      <c r="D28" s="9"/>
      <c r="E28" s="8"/>
      <c r="F28" s="9"/>
      <c r="G28" s="8"/>
      <c r="H28" s="9"/>
      <c r="I28" s="9"/>
      <c r="J28" s="8"/>
      <c r="K28" s="9"/>
      <c r="L28" s="8"/>
    </row>
    <row r="29" spans="2:12" s="5" customFormat="1" ht="15" customHeight="1" x14ac:dyDescent="0.2">
      <c r="C29" s="8"/>
      <c r="D29" s="9"/>
      <c r="E29" s="8"/>
      <c r="F29" s="9"/>
      <c r="G29" s="8"/>
      <c r="H29" s="9"/>
      <c r="I29" s="9"/>
      <c r="J29" s="8"/>
      <c r="K29" s="9"/>
      <c r="L29" s="8"/>
    </row>
    <row r="30" spans="2:12" s="5" customFormat="1" ht="15" customHeight="1" x14ac:dyDescent="0.2">
      <c r="C30" s="8"/>
      <c r="D30" s="9"/>
      <c r="E30" s="8"/>
      <c r="F30" s="9"/>
      <c r="G30" s="8"/>
      <c r="H30" s="9"/>
      <c r="I30" s="9"/>
      <c r="J30" s="8"/>
      <c r="K30" s="9"/>
      <c r="L30" s="8"/>
    </row>
    <row r="31" spans="2:12" s="5" customFormat="1" ht="15" customHeight="1" x14ac:dyDescent="0.2">
      <c r="C31" s="8"/>
      <c r="D31" s="9"/>
      <c r="E31" s="8"/>
      <c r="F31" s="9"/>
      <c r="G31" s="8"/>
      <c r="H31" s="9"/>
      <c r="I31" s="9"/>
      <c r="J31" s="8"/>
      <c r="K31" s="9"/>
      <c r="L31" s="8"/>
    </row>
    <row r="32" spans="2:12" ht="15" customHeight="1" x14ac:dyDescent="0.2">
      <c r="B32" s="5"/>
      <c r="C32" s="8"/>
      <c r="D32" s="9"/>
      <c r="E32" s="8"/>
      <c r="F32" s="9"/>
      <c r="G32" s="8"/>
      <c r="H32" s="9"/>
      <c r="I32" s="9"/>
      <c r="J32" s="8"/>
      <c r="K32" s="9"/>
      <c r="L32" s="8"/>
    </row>
    <row r="33" spans="1:12" ht="15" customHeight="1" x14ac:dyDescent="0.2">
      <c r="B33" s="5"/>
      <c r="C33" s="8"/>
      <c r="D33" s="9"/>
      <c r="E33" s="8"/>
      <c r="F33" s="9"/>
      <c r="G33" s="8"/>
      <c r="H33" s="9"/>
      <c r="I33" s="9"/>
      <c r="J33" s="8"/>
      <c r="K33" s="9"/>
      <c r="L33" s="8"/>
    </row>
    <row r="34" spans="1:12" ht="15" customHeight="1" x14ac:dyDescent="0.2">
      <c r="A34" s="353"/>
      <c r="B34" s="353"/>
      <c r="C34" s="353"/>
      <c r="D34" s="353"/>
      <c r="E34" s="353"/>
      <c r="F34" s="353"/>
      <c r="G34" s="353"/>
      <c r="H34" s="353"/>
      <c r="I34" s="9"/>
      <c r="J34" s="8"/>
      <c r="K34" s="9"/>
      <c r="L34" s="8"/>
    </row>
    <row r="35" spans="1:12" ht="15" customHeight="1" x14ac:dyDescent="0.2">
      <c r="B35" s="5"/>
      <c r="C35" s="8"/>
      <c r="D35" s="9"/>
      <c r="E35" s="8"/>
      <c r="F35" s="9"/>
      <c r="G35" s="8"/>
      <c r="H35" s="9"/>
      <c r="I35" s="9"/>
      <c r="J35" s="8"/>
      <c r="K35" s="9"/>
      <c r="L35" s="8"/>
    </row>
    <row r="36" spans="1:12" ht="15" customHeight="1" x14ac:dyDescent="0.2">
      <c r="B36" s="5"/>
      <c r="C36" s="8"/>
      <c r="D36" s="9"/>
      <c r="E36" s="8"/>
      <c r="F36" s="9"/>
      <c r="G36" s="8"/>
      <c r="H36" s="9"/>
      <c r="I36" s="9"/>
      <c r="J36" s="8"/>
      <c r="K36" s="9"/>
      <c r="L36" s="8"/>
    </row>
    <row r="37" spans="1:12" ht="15" customHeight="1" x14ac:dyDescent="0.2">
      <c r="B37" s="5"/>
      <c r="C37" s="8"/>
      <c r="D37" s="9"/>
      <c r="E37" s="8"/>
      <c r="F37" s="9"/>
      <c r="G37" s="8"/>
      <c r="H37" s="9"/>
      <c r="I37" s="9"/>
      <c r="J37" s="8"/>
      <c r="K37" s="9"/>
      <c r="L37" s="8"/>
    </row>
    <row r="38" spans="1:12" ht="15" customHeight="1" x14ac:dyDescent="0.2">
      <c r="B38" s="5"/>
      <c r="C38" s="8"/>
      <c r="D38" s="9"/>
      <c r="E38" s="8"/>
      <c r="F38" s="9"/>
      <c r="G38" s="8"/>
      <c r="H38" s="9"/>
      <c r="I38" s="9"/>
      <c r="J38" s="8"/>
      <c r="K38" s="9"/>
      <c r="L38" s="8"/>
    </row>
    <row r="39" spans="1:12" ht="15" customHeight="1" x14ac:dyDescent="0.2">
      <c r="B39" s="5"/>
      <c r="C39" s="8"/>
      <c r="D39" s="9"/>
      <c r="E39" s="8"/>
      <c r="F39" s="9"/>
      <c r="G39" s="8"/>
      <c r="H39" s="9"/>
      <c r="I39" s="9"/>
      <c r="J39" s="8"/>
      <c r="K39" s="9"/>
      <c r="L39" s="8"/>
    </row>
    <row r="40" spans="1:12" ht="15" customHeight="1" x14ac:dyDescent="0.2">
      <c r="B40" s="5"/>
      <c r="C40" s="8"/>
      <c r="D40" s="9"/>
      <c r="E40" s="8"/>
      <c r="F40" s="9"/>
      <c r="G40" s="8"/>
      <c r="H40" s="9"/>
      <c r="I40" s="9"/>
      <c r="J40" s="8"/>
      <c r="K40" s="9"/>
      <c r="L40" s="8"/>
    </row>
    <row r="41" spans="1:12" ht="15" customHeight="1" x14ac:dyDescent="0.2">
      <c r="B41" s="5"/>
      <c r="C41" s="8"/>
      <c r="D41" s="9"/>
      <c r="E41" s="8"/>
      <c r="F41" s="9"/>
      <c r="G41" s="8"/>
      <c r="H41" s="9"/>
      <c r="I41" s="9"/>
      <c r="J41" s="8"/>
      <c r="K41" s="9"/>
      <c r="L41" s="8"/>
    </row>
    <row r="42" spans="1:12" ht="15" customHeight="1" x14ac:dyDescent="0.2">
      <c r="B42" s="5"/>
      <c r="C42" s="8"/>
      <c r="D42" s="9"/>
      <c r="E42" s="8"/>
      <c r="F42" s="9"/>
      <c r="G42" s="8"/>
      <c r="H42" s="9"/>
      <c r="I42" s="9"/>
      <c r="J42" s="8"/>
      <c r="K42" s="9"/>
      <c r="L42" s="8"/>
    </row>
    <row r="43" spans="1:12" ht="15" customHeight="1" x14ac:dyDescent="0.2">
      <c r="B43" s="5"/>
      <c r="C43" s="8"/>
      <c r="D43" s="9"/>
      <c r="E43" s="8"/>
      <c r="F43" s="9"/>
      <c r="G43" s="8"/>
      <c r="H43" s="9"/>
      <c r="I43" s="9"/>
      <c r="J43" s="8"/>
      <c r="K43" s="9"/>
      <c r="L43" s="8"/>
    </row>
    <row r="44" spans="1:12" ht="15" customHeight="1" x14ac:dyDescent="0.2">
      <c r="D44" s="79"/>
      <c r="F44" s="79"/>
      <c r="H44" s="79"/>
      <c r="I44" s="12"/>
      <c r="J44" s="12"/>
      <c r="K44" s="12"/>
      <c r="L44" s="12"/>
    </row>
    <row r="45" spans="1:12" ht="19.5" customHeight="1" x14ac:dyDescent="0.2">
      <c r="B45" s="6"/>
      <c r="C45" s="12"/>
      <c r="D45" s="12"/>
      <c r="E45" s="12"/>
      <c r="F45" s="12"/>
      <c r="G45" s="12"/>
      <c r="H45" s="12"/>
      <c r="I45" s="79"/>
      <c r="J45" s="12"/>
      <c r="K45" s="79"/>
      <c r="L45" s="12"/>
    </row>
    <row r="46" spans="1:12" ht="19.5" customHeight="1" x14ac:dyDescent="0.2">
      <c r="B46" s="6"/>
      <c r="C46" s="12"/>
      <c r="D46" s="12"/>
      <c r="E46" s="12"/>
      <c r="F46" s="12"/>
      <c r="G46" s="12"/>
      <c r="H46" s="12"/>
      <c r="I46" s="79"/>
      <c r="J46" s="12"/>
      <c r="K46" s="79"/>
      <c r="L46" s="12"/>
    </row>
    <row r="47" spans="1:12" ht="19.5" customHeight="1" x14ac:dyDescent="0.2">
      <c r="B47" s="6"/>
      <c r="C47" s="12"/>
      <c r="D47" s="12"/>
      <c r="E47" s="12"/>
      <c r="F47" s="12"/>
      <c r="G47" s="12"/>
      <c r="H47" s="12"/>
      <c r="I47" s="79"/>
      <c r="J47" s="12"/>
      <c r="K47" s="79"/>
      <c r="L47" s="12"/>
    </row>
    <row r="48" spans="1:12" ht="19.5" customHeight="1" x14ac:dyDescent="0.2">
      <c r="B48" s="6"/>
      <c r="C48" s="12"/>
      <c r="D48" s="12"/>
      <c r="E48" s="12"/>
      <c r="F48" s="12"/>
      <c r="G48" s="12"/>
      <c r="H48" s="12"/>
      <c r="I48" s="79"/>
      <c r="J48" s="12"/>
      <c r="K48" s="79"/>
      <c r="L48" s="12"/>
    </row>
    <row r="49" spans="2:12" ht="19.5" customHeight="1" x14ac:dyDescent="0.2">
      <c r="B49" s="6"/>
      <c r="C49" s="12"/>
      <c r="D49" s="12"/>
      <c r="E49" s="12"/>
      <c r="F49" s="12"/>
      <c r="G49" s="12"/>
      <c r="H49" s="12"/>
      <c r="I49" s="79"/>
      <c r="J49" s="12"/>
      <c r="K49" s="79"/>
      <c r="L49" s="12"/>
    </row>
    <row r="50" spans="2:12" ht="19.5" customHeight="1" x14ac:dyDescent="0.2">
      <c r="D50" s="79"/>
      <c r="F50" s="79"/>
      <c r="H50" s="79"/>
      <c r="I50" s="12"/>
      <c r="J50" s="12"/>
      <c r="K50" s="12"/>
      <c r="L50" s="12"/>
    </row>
    <row r="51" spans="2:12" ht="19.5" customHeight="1" x14ac:dyDescent="0.2">
      <c r="D51" s="79"/>
      <c r="F51" s="79"/>
      <c r="H51" s="79"/>
      <c r="I51" s="12"/>
      <c r="J51" s="12"/>
      <c r="K51" s="12"/>
      <c r="L51" s="12"/>
    </row>
    <row r="52" spans="2:12" ht="19.5" customHeight="1" x14ac:dyDescent="0.2">
      <c r="D52" s="79"/>
      <c r="F52" s="79"/>
      <c r="H52" s="79"/>
      <c r="I52" s="12"/>
      <c r="J52" s="12"/>
      <c r="K52" s="12"/>
      <c r="L52" s="12"/>
    </row>
    <row r="53" spans="2:12" ht="19.5" customHeight="1" x14ac:dyDescent="0.2">
      <c r="D53" s="79"/>
      <c r="F53" s="79"/>
      <c r="H53" s="79"/>
      <c r="I53" s="12"/>
      <c r="J53" s="12"/>
      <c r="K53" s="12"/>
      <c r="L53" s="12"/>
    </row>
    <row r="54" spans="2:12" ht="19.5" customHeight="1" x14ac:dyDescent="0.2">
      <c r="D54" s="79"/>
      <c r="F54" s="79"/>
      <c r="H54" s="79"/>
      <c r="I54" s="12"/>
      <c r="J54" s="12"/>
      <c r="K54" s="12"/>
      <c r="L54" s="12"/>
    </row>
    <row r="55" spans="2:12" ht="19.5" customHeight="1" x14ac:dyDescent="0.2">
      <c r="D55" s="79"/>
      <c r="F55" s="79"/>
      <c r="H55" s="79"/>
      <c r="I55" s="12"/>
      <c r="J55" s="12"/>
      <c r="K55" s="12"/>
      <c r="L55" s="12"/>
    </row>
    <row r="56" spans="2:12" ht="19.5" customHeight="1" x14ac:dyDescent="0.2">
      <c r="C56" s="5"/>
      <c r="D56" s="5"/>
      <c r="E56" s="5"/>
      <c r="F56" s="5"/>
      <c r="G56" s="5"/>
      <c r="H56" s="5"/>
      <c r="I56" s="5"/>
      <c r="J56" s="5"/>
      <c r="K56" s="5"/>
      <c r="L56" s="5"/>
    </row>
    <row r="57" spans="2:12" ht="19.5" customHeight="1" x14ac:dyDescent="0.2">
      <c r="D57" s="79"/>
      <c r="F57" s="79"/>
      <c r="H57" s="79"/>
    </row>
    <row r="58" spans="2:12" ht="19.5" customHeight="1" x14ac:dyDescent="0.2">
      <c r="D58" s="79"/>
      <c r="F58" s="79"/>
      <c r="H58" s="79"/>
    </row>
    <row r="59" spans="2:12" ht="19.5" customHeight="1" x14ac:dyDescent="0.2">
      <c r="D59" s="79"/>
      <c r="F59" s="79"/>
      <c r="H59" s="79"/>
    </row>
    <row r="60" spans="2:12" ht="19.5" customHeight="1" x14ac:dyDescent="0.2">
      <c r="D60" s="79"/>
      <c r="F60" s="79"/>
      <c r="H60" s="79"/>
    </row>
    <row r="61" spans="2:12" ht="19.5" customHeight="1" x14ac:dyDescent="0.2">
      <c r="D61" s="79"/>
      <c r="F61" s="79"/>
      <c r="H61" s="79"/>
    </row>
    <row r="62" spans="2:12" ht="19.5" customHeight="1" x14ac:dyDescent="0.2">
      <c r="D62" s="79"/>
      <c r="F62" s="79"/>
      <c r="H62" s="79"/>
    </row>
    <row r="63" spans="2:12" ht="19.5" customHeight="1" x14ac:dyDescent="0.2">
      <c r="D63" s="79"/>
      <c r="F63" s="79"/>
      <c r="H63" s="79"/>
    </row>
    <row r="64" spans="2:12" ht="19.5" customHeight="1" x14ac:dyDescent="0.2">
      <c r="D64" s="79"/>
      <c r="F64" s="79"/>
      <c r="H64" s="79"/>
    </row>
    <row r="65" spans="4:8" ht="19.5" customHeight="1" x14ac:dyDescent="0.2">
      <c r="D65" s="79"/>
      <c r="F65" s="79"/>
      <c r="H65" s="79"/>
    </row>
    <row r="66" spans="4:8" ht="19.5" customHeight="1" x14ac:dyDescent="0.2">
      <c r="D66" s="79"/>
      <c r="F66" s="79"/>
      <c r="H66" s="79"/>
    </row>
    <row r="67" spans="4:8" ht="19.5" customHeight="1" x14ac:dyDescent="0.2">
      <c r="D67" s="79"/>
      <c r="F67" s="79"/>
      <c r="H67" s="79"/>
    </row>
    <row r="68" spans="4:8" ht="19.5" customHeight="1" x14ac:dyDescent="0.2">
      <c r="D68" s="79"/>
      <c r="F68" s="79"/>
      <c r="H68" s="79"/>
    </row>
    <row r="69" spans="4:8" ht="19.5" customHeight="1" x14ac:dyDescent="0.2">
      <c r="D69" s="79"/>
      <c r="F69" s="79"/>
      <c r="H69" s="79"/>
    </row>
    <row r="70" spans="4:8" ht="19.5" customHeight="1" x14ac:dyDescent="0.2">
      <c r="D70" s="79"/>
      <c r="F70" s="79"/>
      <c r="H70" s="79"/>
    </row>
    <row r="71" spans="4:8" ht="19.5" customHeight="1" x14ac:dyDescent="0.2">
      <c r="D71" s="79"/>
      <c r="F71" s="79"/>
      <c r="H71" s="79"/>
    </row>
    <row r="72" spans="4:8" ht="19.5" customHeight="1" x14ac:dyDescent="0.2">
      <c r="D72" s="79"/>
      <c r="F72" s="79"/>
      <c r="H72" s="79"/>
    </row>
    <row r="73" spans="4:8" ht="19.5" customHeight="1" x14ac:dyDescent="0.2">
      <c r="D73" s="79"/>
      <c r="F73" s="79"/>
      <c r="H73" s="79"/>
    </row>
    <row r="74" spans="4:8" ht="19.5" customHeight="1" x14ac:dyDescent="0.2">
      <c r="D74" s="79"/>
      <c r="F74" s="79"/>
      <c r="H74" s="79"/>
    </row>
    <row r="75" spans="4:8" ht="19.5" customHeight="1" x14ac:dyDescent="0.2">
      <c r="D75" s="79"/>
      <c r="F75" s="79"/>
      <c r="H75" s="79"/>
    </row>
    <row r="76" spans="4:8" ht="19.5" customHeight="1" x14ac:dyDescent="0.2">
      <c r="D76" s="79"/>
      <c r="F76" s="79"/>
      <c r="H76" s="79"/>
    </row>
    <row r="77" spans="4:8" ht="19.5" customHeight="1" x14ac:dyDescent="0.2">
      <c r="D77" s="79"/>
      <c r="F77" s="79"/>
      <c r="H77" s="79"/>
    </row>
    <row r="78" spans="4:8" ht="19.5" customHeight="1" x14ac:dyDescent="0.2">
      <c r="D78" s="79"/>
      <c r="F78" s="79"/>
      <c r="H78" s="79"/>
    </row>
    <row r="79" spans="4:8" ht="19.5" customHeight="1" x14ac:dyDescent="0.2"/>
    <row r="80" spans="4:8" ht="19.5" customHeight="1" x14ac:dyDescent="0.2"/>
    <row r="81" ht="19.5" customHeight="1" x14ac:dyDescent="0.2"/>
    <row r="82" ht="19.5" customHeight="1" x14ac:dyDescent="0.2"/>
    <row r="83" ht="19.5" customHeight="1" x14ac:dyDescent="0.2"/>
    <row r="84" ht="19.5" customHeight="1" x14ac:dyDescent="0.2"/>
    <row r="85" ht="19.5" customHeight="1" x14ac:dyDescent="0.2"/>
    <row r="86" ht="19.5" customHeight="1" x14ac:dyDescent="0.2"/>
    <row r="87" ht="19.5" customHeight="1" x14ac:dyDescent="0.2"/>
    <row r="88" ht="19.5" customHeight="1" x14ac:dyDescent="0.2"/>
    <row r="89" ht="19.5" customHeight="1" x14ac:dyDescent="0.2"/>
    <row r="90" ht="19.5" customHeight="1" x14ac:dyDescent="0.2"/>
    <row r="91" ht="19.5" customHeight="1" x14ac:dyDescent="0.2"/>
    <row r="92" ht="19.5" customHeight="1" x14ac:dyDescent="0.2"/>
    <row r="93" ht="19.5" customHeight="1" x14ac:dyDescent="0.2"/>
    <row r="94" ht="19.5" customHeight="1" x14ac:dyDescent="0.2"/>
    <row r="95" ht="19.5" customHeight="1" x14ac:dyDescent="0.2"/>
    <row r="96" ht="19.5" customHeight="1" x14ac:dyDescent="0.2"/>
    <row r="97" ht="19.5" customHeight="1" x14ac:dyDescent="0.2"/>
    <row r="98" ht="19.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</sheetData>
  <mergeCells count="9">
    <mergeCell ref="I3:J3"/>
    <mergeCell ref="K3:L3"/>
    <mergeCell ref="A5:B5"/>
    <mergeCell ref="A6:A13"/>
    <mergeCell ref="A34:H34"/>
    <mergeCell ref="A3:B4"/>
    <mergeCell ref="C3:D3"/>
    <mergeCell ref="E3:F3"/>
    <mergeCell ref="G3:H3"/>
  </mergeCells>
  <phoneticPr fontId="18"/>
  <pageMargins left="0.7" right="0.7" top="0.75" bottom="0.75" header="0.3" footer="0.3"/>
  <pageSetup paperSize="9" orientation="landscape" horizontalDpi="200" verticalDpi="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 fitToPage="1"/>
  </sheetPr>
  <dimension ref="A1:T319"/>
  <sheetViews>
    <sheetView showGridLines="0" view="pageBreakPreview" zoomScaleNormal="80" zoomScaleSheetLayoutView="100" workbookViewId="0"/>
  </sheetViews>
  <sheetFormatPr defaultRowHeight="10.8" x14ac:dyDescent="0.2"/>
  <cols>
    <col min="1" max="1" width="15" style="2" customWidth="1"/>
    <col min="2" max="3" width="7.21875" style="2" bestFit="1" customWidth="1"/>
    <col min="4" max="4" width="8.33203125" style="2" bestFit="1" customWidth="1"/>
    <col min="5" max="5" width="7.21875" style="2" bestFit="1" customWidth="1"/>
    <col min="6" max="6" width="15" style="2" customWidth="1"/>
    <col min="7" max="8" width="7.21875" style="2" bestFit="1" customWidth="1"/>
    <col min="9" max="9" width="8.33203125" style="2" customWidth="1"/>
    <col min="10" max="10" width="7.21875" style="2" bestFit="1" customWidth="1"/>
    <col min="11" max="11" width="15" style="2" customWidth="1"/>
    <col min="12" max="13" width="7.21875" style="2" customWidth="1"/>
    <col min="14" max="14" width="8.33203125" style="2" bestFit="1" customWidth="1"/>
    <col min="15" max="15" width="7.21875" style="2" customWidth="1"/>
    <col min="16" max="16" width="15" style="2" customWidth="1"/>
    <col min="17" max="18" width="7.21875" style="2" bestFit="1" customWidth="1"/>
    <col min="19" max="19" width="8.33203125" style="2" customWidth="1"/>
    <col min="20" max="20" width="7.21875" style="2" customWidth="1"/>
    <col min="21" max="256" width="8.77734375" style="2" customWidth="1"/>
    <col min="257" max="257" width="15" style="2" customWidth="1"/>
    <col min="258" max="261" width="7.109375" style="2" customWidth="1"/>
    <col min="262" max="262" width="15" style="2" customWidth="1"/>
    <col min="263" max="266" width="7.109375" style="2" customWidth="1"/>
    <col min="267" max="267" width="15" style="2" customWidth="1"/>
    <col min="268" max="271" width="7.109375" style="2" customWidth="1"/>
    <col min="272" max="272" width="15" style="2" customWidth="1"/>
    <col min="273" max="276" width="7.109375" style="2" customWidth="1"/>
    <col min="277" max="512" width="8.77734375" style="2" customWidth="1"/>
    <col min="513" max="513" width="15" style="2" customWidth="1"/>
    <col min="514" max="517" width="7.109375" style="2" customWidth="1"/>
    <col min="518" max="518" width="15" style="2" customWidth="1"/>
    <col min="519" max="522" width="7.109375" style="2" customWidth="1"/>
    <col min="523" max="523" width="15" style="2" customWidth="1"/>
    <col min="524" max="527" width="7.109375" style="2" customWidth="1"/>
    <col min="528" max="528" width="15" style="2" customWidth="1"/>
    <col min="529" max="532" width="7.109375" style="2" customWidth="1"/>
    <col min="533" max="768" width="8.77734375" style="2" customWidth="1"/>
    <col min="769" max="769" width="15" style="2" customWidth="1"/>
    <col min="770" max="773" width="7.109375" style="2" customWidth="1"/>
    <col min="774" max="774" width="15" style="2" customWidth="1"/>
    <col min="775" max="778" width="7.109375" style="2" customWidth="1"/>
    <col min="779" max="779" width="15" style="2" customWidth="1"/>
    <col min="780" max="783" width="7.109375" style="2" customWidth="1"/>
    <col min="784" max="784" width="15" style="2" customWidth="1"/>
    <col min="785" max="788" width="7.109375" style="2" customWidth="1"/>
    <col min="789" max="1024" width="8.77734375" style="2" customWidth="1"/>
    <col min="1025" max="1025" width="15" style="2" customWidth="1"/>
    <col min="1026" max="1029" width="7.109375" style="2" customWidth="1"/>
    <col min="1030" max="1030" width="15" style="2" customWidth="1"/>
    <col min="1031" max="1034" width="7.109375" style="2" customWidth="1"/>
    <col min="1035" max="1035" width="15" style="2" customWidth="1"/>
    <col min="1036" max="1039" width="7.109375" style="2" customWidth="1"/>
    <col min="1040" max="1040" width="15" style="2" customWidth="1"/>
    <col min="1041" max="1044" width="7.109375" style="2" customWidth="1"/>
    <col min="1045" max="1280" width="8.77734375" style="2" customWidth="1"/>
    <col min="1281" max="1281" width="15" style="2" customWidth="1"/>
    <col min="1282" max="1285" width="7.109375" style="2" customWidth="1"/>
    <col min="1286" max="1286" width="15" style="2" customWidth="1"/>
    <col min="1287" max="1290" width="7.109375" style="2" customWidth="1"/>
    <col min="1291" max="1291" width="15" style="2" customWidth="1"/>
    <col min="1292" max="1295" width="7.109375" style="2" customWidth="1"/>
    <col min="1296" max="1296" width="15" style="2" customWidth="1"/>
    <col min="1297" max="1300" width="7.109375" style="2" customWidth="1"/>
    <col min="1301" max="1536" width="8.77734375" style="2" customWidth="1"/>
    <col min="1537" max="1537" width="15" style="2" customWidth="1"/>
    <col min="1538" max="1541" width="7.109375" style="2" customWidth="1"/>
    <col min="1542" max="1542" width="15" style="2" customWidth="1"/>
    <col min="1543" max="1546" width="7.109375" style="2" customWidth="1"/>
    <col min="1547" max="1547" width="15" style="2" customWidth="1"/>
    <col min="1548" max="1551" width="7.109375" style="2" customWidth="1"/>
    <col min="1552" max="1552" width="15" style="2" customWidth="1"/>
    <col min="1553" max="1556" width="7.109375" style="2" customWidth="1"/>
    <col min="1557" max="1792" width="8.77734375" style="2" customWidth="1"/>
    <col min="1793" max="1793" width="15" style="2" customWidth="1"/>
    <col min="1794" max="1797" width="7.109375" style="2" customWidth="1"/>
    <col min="1798" max="1798" width="15" style="2" customWidth="1"/>
    <col min="1799" max="1802" width="7.109375" style="2" customWidth="1"/>
    <col min="1803" max="1803" width="15" style="2" customWidth="1"/>
    <col min="1804" max="1807" width="7.109375" style="2" customWidth="1"/>
    <col min="1808" max="1808" width="15" style="2" customWidth="1"/>
    <col min="1809" max="1812" width="7.109375" style="2" customWidth="1"/>
    <col min="1813" max="2048" width="8.77734375" style="2" customWidth="1"/>
    <col min="2049" max="2049" width="15" style="2" customWidth="1"/>
    <col min="2050" max="2053" width="7.109375" style="2" customWidth="1"/>
    <col min="2054" max="2054" width="15" style="2" customWidth="1"/>
    <col min="2055" max="2058" width="7.109375" style="2" customWidth="1"/>
    <col min="2059" max="2059" width="15" style="2" customWidth="1"/>
    <col min="2060" max="2063" width="7.109375" style="2" customWidth="1"/>
    <col min="2064" max="2064" width="15" style="2" customWidth="1"/>
    <col min="2065" max="2068" width="7.109375" style="2" customWidth="1"/>
    <col min="2069" max="2304" width="8.77734375" style="2" customWidth="1"/>
    <col min="2305" max="2305" width="15" style="2" customWidth="1"/>
    <col min="2306" max="2309" width="7.109375" style="2" customWidth="1"/>
    <col min="2310" max="2310" width="15" style="2" customWidth="1"/>
    <col min="2311" max="2314" width="7.109375" style="2" customWidth="1"/>
    <col min="2315" max="2315" width="15" style="2" customWidth="1"/>
    <col min="2316" max="2319" width="7.109375" style="2" customWidth="1"/>
    <col min="2320" max="2320" width="15" style="2" customWidth="1"/>
    <col min="2321" max="2324" width="7.109375" style="2" customWidth="1"/>
    <col min="2325" max="2560" width="8.77734375" style="2" customWidth="1"/>
    <col min="2561" max="2561" width="15" style="2" customWidth="1"/>
    <col min="2562" max="2565" width="7.109375" style="2" customWidth="1"/>
    <col min="2566" max="2566" width="15" style="2" customWidth="1"/>
    <col min="2567" max="2570" width="7.109375" style="2" customWidth="1"/>
    <col min="2571" max="2571" width="15" style="2" customWidth="1"/>
    <col min="2572" max="2575" width="7.109375" style="2" customWidth="1"/>
    <col min="2576" max="2576" width="15" style="2" customWidth="1"/>
    <col min="2577" max="2580" width="7.109375" style="2" customWidth="1"/>
    <col min="2581" max="2816" width="8.77734375" style="2" customWidth="1"/>
    <col min="2817" max="2817" width="15" style="2" customWidth="1"/>
    <col min="2818" max="2821" width="7.109375" style="2" customWidth="1"/>
    <col min="2822" max="2822" width="15" style="2" customWidth="1"/>
    <col min="2823" max="2826" width="7.109375" style="2" customWidth="1"/>
    <col min="2827" max="2827" width="15" style="2" customWidth="1"/>
    <col min="2828" max="2831" width="7.109375" style="2" customWidth="1"/>
    <col min="2832" max="2832" width="15" style="2" customWidth="1"/>
    <col min="2833" max="2836" width="7.109375" style="2" customWidth="1"/>
    <col min="2837" max="3072" width="8.77734375" style="2" customWidth="1"/>
    <col min="3073" max="3073" width="15" style="2" customWidth="1"/>
    <col min="3074" max="3077" width="7.109375" style="2" customWidth="1"/>
    <col min="3078" max="3078" width="15" style="2" customWidth="1"/>
    <col min="3079" max="3082" width="7.109375" style="2" customWidth="1"/>
    <col min="3083" max="3083" width="15" style="2" customWidth="1"/>
    <col min="3084" max="3087" width="7.109375" style="2" customWidth="1"/>
    <col min="3088" max="3088" width="15" style="2" customWidth="1"/>
    <col min="3089" max="3092" width="7.109375" style="2" customWidth="1"/>
    <col min="3093" max="3328" width="8.77734375" style="2" customWidth="1"/>
    <col min="3329" max="3329" width="15" style="2" customWidth="1"/>
    <col min="3330" max="3333" width="7.109375" style="2" customWidth="1"/>
    <col min="3334" max="3334" width="15" style="2" customWidth="1"/>
    <col min="3335" max="3338" width="7.109375" style="2" customWidth="1"/>
    <col min="3339" max="3339" width="15" style="2" customWidth="1"/>
    <col min="3340" max="3343" width="7.109375" style="2" customWidth="1"/>
    <col min="3344" max="3344" width="15" style="2" customWidth="1"/>
    <col min="3345" max="3348" width="7.109375" style="2" customWidth="1"/>
    <col min="3349" max="3584" width="8.77734375" style="2" customWidth="1"/>
    <col min="3585" max="3585" width="15" style="2" customWidth="1"/>
    <col min="3586" max="3589" width="7.109375" style="2" customWidth="1"/>
    <col min="3590" max="3590" width="15" style="2" customWidth="1"/>
    <col min="3591" max="3594" width="7.109375" style="2" customWidth="1"/>
    <col min="3595" max="3595" width="15" style="2" customWidth="1"/>
    <col min="3596" max="3599" width="7.109375" style="2" customWidth="1"/>
    <col min="3600" max="3600" width="15" style="2" customWidth="1"/>
    <col min="3601" max="3604" width="7.109375" style="2" customWidth="1"/>
    <col min="3605" max="3840" width="8.77734375" style="2" customWidth="1"/>
    <col min="3841" max="3841" width="15" style="2" customWidth="1"/>
    <col min="3842" max="3845" width="7.109375" style="2" customWidth="1"/>
    <col min="3846" max="3846" width="15" style="2" customWidth="1"/>
    <col min="3847" max="3850" width="7.109375" style="2" customWidth="1"/>
    <col min="3851" max="3851" width="15" style="2" customWidth="1"/>
    <col min="3852" max="3855" width="7.109375" style="2" customWidth="1"/>
    <col min="3856" max="3856" width="15" style="2" customWidth="1"/>
    <col min="3857" max="3860" width="7.109375" style="2" customWidth="1"/>
    <col min="3861" max="4096" width="8.77734375" style="2" customWidth="1"/>
    <col min="4097" max="4097" width="15" style="2" customWidth="1"/>
    <col min="4098" max="4101" width="7.109375" style="2" customWidth="1"/>
    <col min="4102" max="4102" width="15" style="2" customWidth="1"/>
    <col min="4103" max="4106" width="7.109375" style="2" customWidth="1"/>
    <col min="4107" max="4107" width="15" style="2" customWidth="1"/>
    <col min="4108" max="4111" width="7.109375" style="2" customWidth="1"/>
    <col min="4112" max="4112" width="15" style="2" customWidth="1"/>
    <col min="4113" max="4116" width="7.109375" style="2" customWidth="1"/>
    <col min="4117" max="4352" width="8.77734375" style="2" customWidth="1"/>
    <col min="4353" max="4353" width="15" style="2" customWidth="1"/>
    <col min="4354" max="4357" width="7.109375" style="2" customWidth="1"/>
    <col min="4358" max="4358" width="15" style="2" customWidth="1"/>
    <col min="4359" max="4362" width="7.109375" style="2" customWidth="1"/>
    <col min="4363" max="4363" width="15" style="2" customWidth="1"/>
    <col min="4364" max="4367" width="7.109375" style="2" customWidth="1"/>
    <col min="4368" max="4368" width="15" style="2" customWidth="1"/>
    <col min="4369" max="4372" width="7.109375" style="2" customWidth="1"/>
    <col min="4373" max="4608" width="8.77734375" style="2" customWidth="1"/>
    <col min="4609" max="4609" width="15" style="2" customWidth="1"/>
    <col min="4610" max="4613" width="7.109375" style="2" customWidth="1"/>
    <col min="4614" max="4614" width="15" style="2" customWidth="1"/>
    <col min="4615" max="4618" width="7.109375" style="2" customWidth="1"/>
    <col min="4619" max="4619" width="15" style="2" customWidth="1"/>
    <col min="4620" max="4623" width="7.109375" style="2" customWidth="1"/>
    <col min="4624" max="4624" width="15" style="2" customWidth="1"/>
    <col min="4625" max="4628" width="7.109375" style="2" customWidth="1"/>
    <col min="4629" max="4864" width="8.77734375" style="2" customWidth="1"/>
    <col min="4865" max="4865" width="15" style="2" customWidth="1"/>
    <col min="4866" max="4869" width="7.109375" style="2" customWidth="1"/>
    <col min="4870" max="4870" width="15" style="2" customWidth="1"/>
    <col min="4871" max="4874" width="7.109375" style="2" customWidth="1"/>
    <col min="4875" max="4875" width="15" style="2" customWidth="1"/>
    <col min="4876" max="4879" width="7.109375" style="2" customWidth="1"/>
    <col min="4880" max="4880" width="15" style="2" customWidth="1"/>
    <col min="4881" max="4884" width="7.109375" style="2" customWidth="1"/>
    <col min="4885" max="5120" width="8.77734375" style="2" customWidth="1"/>
    <col min="5121" max="5121" width="15" style="2" customWidth="1"/>
    <col min="5122" max="5125" width="7.109375" style="2" customWidth="1"/>
    <col min="5126" max="5126" width="15" style="2" customWidth="1"/>
    <col min="5127" max="5130" width="7.109375" style="2" customWidth="1"/>
    <col min="5131" max="5131" width="15" style="2" customWidth="1"/>
    <col min="5132" max="5135" width="7.109375" style="2" customWidth="1"/>
    <col min="5136" max="5136" width="15" style="2" customWidth="1"/>
    <col min="5137" max="5140" width="7.109375" style="2" customWidth="1"/>
    <col min="5141" max="5376" width="8.77734375" style="2" customWidth="1"/>
    <col min="5377" max="5377" width="15" style="2" customWidth="1"/>
    <col min="5378" max="5381" width="7.109375" style="2" customWidth="1"/>
    <col min="5382" max="5382" width="15" style="2" customWidth="1"/>
    <col min="5383" max="5386" width="7.109375" style="2" customWidth="1"/>
    <col min="5387" max="5387" width="15" style="2" customWidth="1"/>
    <col min="5388" max="5391" width="7.109375" style="2" customWidth="1"/>
    <col min="5392" max="5392" width="15" style="2" customWidth="1"/>
    <col min="5393" max="5396" width="7.109375" style="2" customWidth="1"/>
    <col min="5397" max="5632" width="8.77734375" style="2" customWidth="1"/>
    <col min="5633" max="5633" width="15" style="2" customWidth="1"/>
    <col min="5634" max="5637" width="7.109375" style="2" customWidth="1"/>
    <col min="5638" max="5638" width="15" style="2" customWidth="1"/>
    <col min="5639" max="5642" width="7.109375" style="2" customWidth="1"/>
    <col min="5643" max="5643" width="15" style="2" customWidth="1"/>
    <col min="5644" max="5647" width="7.109375" style="2" customWidth="1"/>
    <col min="5648" max="5648" width="15" style="2" customWidth="1"/>
    <col min="5649" max="5652" width="7.109375" style="2" customWidth="1"/>
    <col min="5653" max="5888" width="8.77734375" style="2" customWidth="1"/>
    <col min="5889" max="5889" width="15" style="2" customWidth="1"/>
    <col min="5890" max="5893" width="7.109375" style="2" customWidth="1"/>
    <col min="5894" max="5894" width="15" style="2" customWidth="1"/>
    <col min="5895" max="5898" width="7.109375" style="2" customWidth="1"/>
    <col min="5899" max="5899" width="15" style="2" customWidth="1"/>
    <col min="5900" max="5903" width="7.109375" style="2" customWidth="1"/>
    <col min="5904" max="5904" width="15" style="2" customWidth="1"/>
    <col min="5905" max="5908" width="7.109375" style="2" customWidth="1"/>
    <col min="5909" max="6144" width="8.77734375" style="2" customWidth="1"/>
    <col min="6145" max="6145" width="15" style="2" customWidth="1"/>
    <col min="6146" max="6149" width="7.109375" style="2" customWidth="1"/>
    <col min="6150" max="6150" width="15" style="2" customWidth="1"/>
    <col min="6151" max="6154" width="7.109375" style="2" customWidth="1"/>
    <col min="6155" max="6155" width="15" style="2" customWidth="1"/>
    <col min="6156" max="6159" width="7.109375" style="2" customWidth="1"/>
    <col min="6160" max="6160" width="15" style="2" customWidth="1"/>
    <col min="6161" max="6164" width="7.109375" style="2" customWidth="1"/>
    <col min="6165" max="6400" width="8.77734375" style="2" customWidth="1"/>
    <col min="6401" max="6401" width="15" style="2" customWidth="1"/>
    <col min="6402" max="6405" width="7.109375" style="2" customWidth="1"/>
    <col min="6406" max="6406" width="15" style="2" customWidth="1"/>
    <col min="6407" max="6410" width="7.109375" style="2" customWidth="1"/>
    <col min="6411" max="6411" width="15" style="2" customWidth="1"/>
    <col min="6412" max="6415" width="7.109375" style="2" customWidth="1"/>
    <col min="6416" max="6416" width="15" style="2" customWidth="1"/>
    <col min="6417" max="6420" width="7.109375" style="2" customWidth="1"/>
    <col min="6421" max="6656" width="8.77734375" style="2" customWidth="1"/>
    <col min="6657" max="6657" width="15" style="2" customWidth="1"/>
    <col min="6658" max="6661" width="7.109375" style="2" customWidth="1"/>
    <col min="6662" max="6662" width="15" style="2" customWidth="1"/>
    <col min="6663" max="6666" width="7.109375" style="2" customWidth="1"/>
    <col min="6667" max="6667" width="15" style="2" customWidth="1"/>
    <col min="6668" max="6671" width="7.109375" style="2" customWidth="1"/>
    <col min="6672" max="6672" width="15" style="2" customWidth="1"/>
    <col min="6673" max="6676" width="7.109375" style="2" customWidth="1"/>
    <col min="6677" max="6912" width="8.77734375" style="2" customWidth="1"/>
    <col min="6913" max="6913" width="15" style="2" customWidth="1"/>
    <col min="6914" max="6917" width="7.109375" style="2" customWidth="1"/>
    <col min="6918" max="6918" width="15" style="2" customWidth="1"/>
    <col min="6919" max="6922" width="7.109375" style="2" customWidth="1"/>
    <col min="6923" max="6923" width="15" style="2" customWidth="1"/>
    <col min="6924" max="6927" width="7.109375" style="2" customWidth="1"/>
    <col min="6928" max="6928" width="15" style="2" customWidth="1"/>
    <col min="6929" max="6932" width="7.109375" style="2" customWidth="1"/>
    <col min="6933" max="7168" width="8.77734375" style="2" customWidth="1"/>
    <col min="7169" max="7169" width="15" style="2" customWidth="1"/>
    <col min="7170" max="7173" width="7.109375" style="2" customWidth="1"/>
    <col min="7174" max="7174" width="15" style="2" customWidth="1"/>
    <col min="7175" max="7178" width="7.109375" style="2" customWidth="1"/>
    <col min="7179" max="7179" width="15" style="2" customWidth="1"/>
    <col min="7180" max="7183" width="7.109375" style="2" customWidth="1"/>
    <col min="7184" max="7184" width="15" style="2" customWidth="1"/>
    <col min="7185" max="7188" width="7.109375" style="2" customWidth="1"/>
    <col min="7189" max="7424" width="8.77734375" style="2" customWidth="1"/>
    <col min="7425" max="7425" width="15" style="2" customWidth="1"/>
    <col min="7426" max="7429" width="7.109375" style="2" customWidth="1"/>
    <col min="7430" max="7430" width="15" style="2" customWidth="1"/>
    <col min="7431" max="7434" width="7.109375" style="2" customWidth="1"/>
    <col min="7435" max="7435" width="15" style="2" customWidth="1"/>
    <col min="7436" max="7439" width="7.109375" style="2" customWidth="1"/>
    <col min="7440" max="7440" width="15" style="2" customWidth="1"/>
    <col min="7441" max="7444" width="7.109375" style="2" customWidth="1"/>
    <col min="7445" max="7680" width="8.77734375" style="2" customWidth="1"/>
    <col min="7681" max="7681" width="15" style="2" customWidth="1"/>
    <col min="7682" max="7685" width="7.109375" style="2" customWidth="1"/>
    <col min="7686" max="7686" width="15" style="2" customWidth="1"/>
    <col min="7687" max="7690" width="7.109375" style="2" customWidth="1"/>
    <col min="7691" max="7691" width="15" style="2" customWidth="1"/>
    <col min="7692" max="7695" width="7.109375" style="2" customWidth="1"/>
    <col min="7696" max="7696" width="15" style="2" customWidth="1"/>
    <col min="7697" max="7700" width="7.109375" style="2" customWidth="1"/>
    <col min="7701" max="7936" width="8.77734375" style="2" customWidth="1"/>
    <col min="7937" max="7937" width="15" style="2" customWidth="1"/>
    <col min="7938" max="7941" width="7.109375" style="2" customWidth="1"/>
    <col min="7942" max="7942" width="15" style="2" customWidth="1"/>
    <col min="7943" max="7946" width="7.109375" style="2" customWidth="1"/>
    <col min="7947" max="7947" width="15" style="2" customWidth="1"/>
    <col min="7948" max="7951" width="7.109375" style="2" customWidth="1"/>
    <col min="7952" max="7952" width="15" style="2" customWidth="1"/>
    <col min="7953" max="7956" width="7.109375" style="2" customWidth="1"/>
    <col min="7957" max="8192" width="8.77734375" style="2" customWidth="1"/>
    <col min="8193" max="8193" width="15" style="2" customWidth="1"/>
    <col min="8194" max="8197" width="7.109375" style="2" customWidth="1"/>
    <col min="8198" max="8198" width="15" style="2" customWidth="1"/>
    <col min="8199" max="8202" width="7.109375" style="2" customWidth="1"/>
    <col min="8203" max="8203" width="15" style="2" customWidth="1"/>
    <col min="8204" max="8207" width="7.109375" style="2" customWidth="1"/>
    <col min="8208" max="8208" width="15" style="2" customWidth="1"/>
    <col min="8209" max="8212" width="7.109375" style="2" customWidth="1"/>
    <col min="8213" max="8448" width="8.77734375" style="2" customWidth="1"/>
    <col min="8449" max="8449" width="15" style="2" customWidth="1"/>
    <col min="8450" max="8453" width="7.109375" style="2" customWidth="1"/>
    <col min="8454" max="8454" width="15" style="2" customWidth="1"/>
    <col min="8455" max="8458" width="7.109375" style="2" customWidth="1"/>
    <col min="8459" max="8459" width="15" style="2" customWidth="1"/>
    <col min="8460" max="8463" width="7.109375" style="2" customWidth="1"/>
    <col min="8464" max="8464" width="15" style="2" customWidth="1"/>
    <col min="8465" max="8468" width="7.109375" style="2" customWidth="1"/>
    <col min="8469" max="8704" width="8.77734375" style="2" customWidth="1"/>
    <col min="8705" max="8705" width="15" style="2" customWidth="1"/>
    <col min="8706" max="8709" width="7.109375" style="2" customWidth="1"/>
    <col min="8710" max="8710" width="15" style="2" customWidth="1"/>
    <col min="8711" max="8714" width="7.109375" style="2" customWidth="1"/>
    <col min="8715" max="8715" width="15" style="2" customWidth="1"/>
    <col min="8716" max="8719" width="7.109375" style="2" customWidth="1"/>
    <col min="8720" max="8720" width="15" style="2" customWidth="1"/>
    <col min="8721" max="8724" width="7.109375" style="2" customWidth="1"/>
    <col min="8725" max="8960" width="8.77734375" style="2" customWidth="1"/>
    <col min="8961" max="8961" width="15" style="2" customWidth="1"/>
    <col min="8962" max="8965" width="7.109375" style="2" customWidth="1"/>
    <col min="8966" max="8966" width="15" style="2" customWidth="1"/>
    <col min="8967" max="8970" width="7.109375" style="2" customWidth="1"/>
    <col min="8971" max="8971" width="15" style="2" customWidth="1"/>
    <col min="8972" max="8975" width="7.109375" style="2" customWidth="1"/>
    <col min="8976" max="8976" width="15" style="2" customWidth="1"/>
    <col min="8977" max="8980" width="7.109375" style="2" customWidth="1"/>
    <col min="8981" max="9216" width="8.77734375" style="2" customWidth="1"/>
    <col min="9217" max="9217" width="15" style="2" customWidth="1"/>
    <col min="9218" max="9221" width="7.109375" style="2" customWidth="1"/>
    <col min="9222" max="9222" width="15" style="2" customWidth="1"/>
    <col min="9223" max="9226" width="7.109375" style="2" customWidth="1"/>
    <col min="9227" max="9227" width="15" style="2" customWidth="1"/>
    <col min="9228" max="9231" width="7.109375" style="2" customWidth="1"/>
    <col min="9232" max="9232" width="15" style="2" customWidth="1"/>
    <col min="9233" max="9236" width="7.109375" style="2" customWidth="1"/>
    <col min="9237" max="9472" width="8.77734375" style="2" customWidth="1"/>
    <col min="9473" max="9473" width="15" style="2" customWidth="1"/>
    <col min="9474" max="9477" width="7.109375" style="2" customWidth="1"/>
    <col min="9478" max="9478" width="15" style="2" customWidth="1"/>
    <col min="9479" max="9482" width="7.109375" style="2" customWidth="1"/>
    <col min="9483" max="9483" width="15" style="2" customWidth="1"/>
    <col min="9484" max="9487" width="7.109375" style="2" customWidth="1"/>
    <col min="9488" max="9488" width="15" style="2" customWidth="1"/>
    <col min="9489" max="9492" width="7.109375" style="2" customWidth="1"/>
    <col min="9493" max="9728" width="8.77734375" style="2" customWidth="1"/>
    <col min="9729" max="9729" width="15" style="2" customWidth="1"/>
    <col min="9730" max="9733" width="7.109375" style="2" customWidth="1"/>
    <col min="9734" max="9734" width="15" style="2" customWidth="1"/>
    <col min="9735" max="9738" width="7.109375" style="2" customWidth="1"/>
    <col min="9739" max="9739" width="15" style="2" customWidth="1"/>
    <col min="9740" max="9743" width="7.109375" style="2" customWidth="1"/>
    <col min="9744" max="9744" width="15" style="2" customWidth="1"/>
    <col min="9745" max="9748" width="7.109375" style="2" customWidth="1"/>
    <col min="9749" max="9984" width="8.77734375" style="2" customWidth="1"/>
    <col min="9985" max="9985" width="15" style="2" customWidth="1"/>
    <col min="9986" max="9989" width="7.109375" style="2" customWidth="1"/>
    <col min="9990" max="9990" width="15" style="2" customWidth="1"/>
    <col min="9991" max="9994" width="7.109375" style="2" customWidth="1"/>
    <col min="9995" max="9995" width="15" style="2" customWidth="1"/>
    <col min="9996" max="9999" width="7.109375" style="2" customWidth="1"/>
    <col min="10000" max="10000" width="15" style="2" customWidth="1"/>
    <col min="10001" max="10004" width="7.109375" style="2" customWidth="1"/>
    <col min="10005" max="10240" width="8.77734375" style="2" customWidth="1"/>
    <col min="10241" max="10241" width="15" style="2" customWidth="1"/>
    <col min="10242" max="10245" width="7.109375" style="2" customWidth="1"/>
    <col min="10246" max="10246" width="15" style="2" customWidth="1"/>
    <col min="10247" max="10250" width="7.109375" style="2" customWidth="1"/>
    <col min="10251" max="10251" width="15" style="2" customWidth="1"/>
    <col min="10252" max="10255" width="7.109375" style="2" customWidth="1"/>
    <col min="10256" max="10256" width="15" style="2" customWidth="1"/>
    <col min="10257" max="10260" width="7.109375" style="2" customWidth="1"/>
    <col min="10261" max="10496" width="8.77734375" style="2" customWidth="1"/>
    <col min="10497" max="10497" width="15" style="2" customWidth="1"/>
    <col min="10498" max="10501" width="7.109375" style="2" customWidth="1"/>
    <col min="10502" max="10502" width="15" style="2" customWidth="1"/>
    <col min="10503" max="10506" width="7.109375" style="2" customWidth="1"/>
    <col min="10507" max="10507" width="15" style="2" customWidth="1"/>
    <col min="10508" max="10511" width="7.109375" style="2" customWidth="1"/>
    <col min="10512" max="10512" width="15" style="2" customWidth="1"/>
    <col min="10513" max="10516" width="7.109375" style="2" customWidth="1"/>
    <col min="10517" max="10752" width="8.77734375" style="2" customWidth="1"/>
    <col min="10753" max="10753" width="15" style="2" customWidth="1"/>
    <col min="10754" max="10757" width="7.109375" style="2" customWidth="1"/>
    <col min="10758" max="10758" width="15" style="2" customWidth="1"/>
    <col min="10759" max="10762" width="7.109375" style="2" customWidth="1"/>
    <col min="10763" max="10763" width="15" style="2" customWidth="1"/>
    <col min="10764" max="10767" width="7.109375" style="2" customWidth="1"/>
    <col min="10768" max="10768" width="15" style="2" customWidth="1"/>
    <col min="10769" max="10772" width="7.109375" style="2" customWidth="1"/>
    <col min="10773" max="11008" width="8.77734375" style="2" customWidth="1"/>
    <col min="11009" max="11009" width="15" style="2" customWidth="1"/>
    <col min="11010" max="11013" width="7.109375" style="2" customWidth="1"/>
    <col min="11014" max="11014" width="15" style="2" customWidth="1"/>
    <col min="11015" max="11018" width="7.109375" style="2" customWidth="1"/>
    <col min="11019" max="11019" width="15" style="2" customWidth="1"/>
    <col min="11020" max="11023" width="7.109375" style="2" customWidth="1"/>
    <col min="11024" max="11024" width="15" style="2" customWidth="1"/>
    <col min="11025" max="11028" width="7.109375" style="2" customWidth="1"/>
    <col min="11029" max="11264" width="8.77734375" style="2" customWidth="1"/>
    <col min="11265" max="11265" width="15" style="2" customWidth="1"/>
    <col min="11266" max="11269" width="7.109375" style="2" customWidth="1"/>
    <col min="11270" max="11270" width="15" style="2" customWidth="1"/>
    <col min="11271" max="11274" width="7.109375" style="2" customWidth="1"/>
    <col min="11275" max="11275" width="15" style="2" customWidth="1"/>
    <col min="11276" max="11279" width="7.109375" style="2" customWidth="1"/>
    <col min="11280" max="11280" width="15" style="2" customWidth="1"/>
    <col min="11281" max="11284" width="7.109375" style="2" customWidth="1"/>
    <col min="11285" max="11520" width="8.77734375" style="2" customWidth="1"/>
    <col min="11521" max="11521" width="15" style="2" customWidth="1"/>
    <col min="11522" max="11525" width="7.109375" style="2" customWidth="1"/>
    <col min="11526" max="11526" width="15" style="2" customWidth="1"/>
    <col min="11527" max="11530" width="7.109375" style="2" customWidth="1"/>
    <col min="11531" max="11531" width="15" style="2" customWidth="1"/>
    <col min="11532" max="11535" width="7.109375" style="2" customWidth="1"/>
    <col min="11536" max="11536" width="15" style="2" customWidth="1"/>
    <col min="11537" max="11540" width="7.109375" style="2" customWidth="1"/>
    <col min="11541" max="11776" width="8.77734375" style="2" customWidth="1"/>
    <col min="11777" max="11777" width="15" style="2" customWidth="1"/>
    <col min="11778" max="11781" width="7.109375" style="2" customWidth="1"/>
    <col min="11782" max="11782" width="15" style="2" customWidth="1"/>
    <col min="11783" max="11786" width="7.109375" style="2" customWidth="1"/>
    <col min="11787" max="11787" width="15" style="2" customWidth="1"/>
    <col min="11788" max="11791" width="7.109375" style="2" customWidth="1"/>
    <col min="11792" max="11792" width="15" style="2" customWidth="1"/>
    <col min="11793" max="11796" width="7.109375" style="2" customWidth="1"/>
    <col min="11797" max="12032" width="8.77734375" style="2" customWidth="1"/>
    <col min="12033" max="12033" width="15" style="2" customWidth="1"/>
    <col min="12034" max="12037" width="7.109375" style="2" customWidth="1"/>
    <col min="12038" max="12038" width="15" style="2" customWidth="1"/>
    <col min="12039" max="12042" width="7.109375" style="2" customWidth="1"/>
    <col min="12043" max="12043" width="15" style="2" customWidth="1"/>
    <col min="12044" max="12047" width="7.109375" style="2" customWidth="1"/>
    <col min="12048" max="12048" width="15" style="2" customWidth="1"/>
    <col min="12049" max="12052" width="7.109375" style="2" customWidth="1"/>
    <col min="12053" max="12288" width="8.77734375" style="2" customWidth="1"/>
    <col min="12289" max="12289" width="15" style="2" customWidth="1"/>
    <col min="12290" max="12293" width="7.109375" style="2" customWidth="1"/>
    <col min="12294" max="12294" width="15" style="2" customWidth="1"/>
    <col min="12295" max="12298" width="7.109375" style="2" customWidth="1"/>
    <col min="12299" max="12299" width="15" style="2" customWidth="1"/>
    <col min="12300" max="12303" width="7.109375" style="2" customWidth="1"/>
    <col min="12304" max="12304" width="15" style="2" customWidth="1"/>
    <col min="12305" max="12308" width="7.109375" style="2" customWidth="1"/>
    <col min="12309" max="12544" width="8.77734375" style="2" customWidth="1"/>
    <col min="12545" max="12545" width="15" style="2" customWidth="1"/>
    <col min="12546" max="12549" width="7.109375" style="2" customWidth="1"/>
    <col min="12550" max="12550" width="15" style="2" customWidth="1"/>
    <col min="12551" max="12554" width="7.109375" style="2" customWidth="1"/>
    <col min="12555" max="12555" width="15" style="2" customWidth="1"/>
    <col min="12556" max="12559" width="7.109375" style="2" customWidth="1"/>
    <col min="12560" max="12560" width="15" style="2" customWidth="1"/>
    <col min="12561" max="12564" width="7.109375" style="2" customWidth="1"/>
    <col min="12565" max="12800" width="8.77734375" style="2" customWidth="1"/>
    <col min="12801" max="12801" width="15" style="2" customWidth="1"/>
    <col min="12802" max="12805" width="7.109375" style="2" customWidth="1"/>
    <col min="12806" max="12806" width="15" style="2" customWidth="1"/>
    <col min="12807" max="12810" width="7.109375" style="2" customWidth="1"/>
    <col min="12811" max="12811" width="15" style="2" customWidth="1"/>
    <col min="12812" max="12815" width="7.109375" style="2" customWidth="1"/>
    <col min="12816" max="12816" width="15" style="2" customWidth="1"/>
    <col min="12817" max="12820" width="7.109375" style="2" customWidth="1"/>
    <col min="12821" max="13056" width="8.77734375" style="2" customWidth="1"/>
    <col min="13057" max="13057" width="15" style="2" customWidth="1"/>
    <col min="13058" max="13061" width="7.109375" style="2" customWidth="1"/>
    <col min="13062" max="13062" width="15" style="2" customWidth="1"/>
    <col min="13063" max="13066" width="7.109375" style="2" customWidth="1"/>
    <col min="13067" max="13067" width="15" style="2" customWidth="1"/>
    <col min="13068" max="13071" width="7.109375" style="2" customWidth="1"/>
    <col min="13072" max="13072" width="15" style="2" customWidth="1"/>
    <col min="13073" max="13076" width="7.109375" style="2" customWidth="1"/>
    <col min="13077" max="13312" width="8.77734375" style="2" customWidth="1"/>
    <col min="13313" max="13313" width="15" style="2" customWidth="1"/>
    <col min="13314" max="13317" width="7.109375" style="2" customWidth="1"/>
    <col min="13318" max="13318" width="15" style="2" customWidth="1"/>
    <col min="13319" max="13322" width="7.109375" style="2" customWidth="1"/>
    <col min="13323" max="13323" width="15" style="2" customWidth="1"/>
    <col min="13324" max="13327" width="7.109375" style="2" customWidth="1"/>
    <col min="13328" max="13328" width="15" style="2" customWidth="1"/>
    <col min="13329" max="13332" width="7.109375" style="2" customWidth="1"/>
    <col min="13333" max="13568" width="8.77734375" style="2" customWidth="1"/>
    <col min="13569" max="13569" width="15" style="2" customWidth="1"/>
    <col min="13570" max="13573" width="7.109375" style="2" customWidth="1"/>
    <col min="13574" max="13574" width="15" style="2" customWidth="1"/>
    <col min="13575" max="13578" width="7.109375" style="2" customWidth="1"/>
    <col min="13579" max="13579" width="15" style="2" customWidth="1"/>
    <col min="13580" max="13583" width="7.109375" style="2" customWidth="1"/>
    <col min="13584" max="13584" width="15" style="2" customWidth="1"/>
    <col min="13585" max="13588" width="7.109375" style="2" customWidth="1"/>
    <col min="13589" max="13824" width="8.77734375" style="2" customWidth="1"/>
    <col min="13825" max="13825" width="15" style="2" customWidth="1"/>
    <col min="13826" max="13829" width="7.109375" style="2" customWidth="1"/>
    <col min="13830" max="13830" width="15" style="2" customWidth="1"/>
    <col min="13831" max="13834" width="7.109375" style="2" customWidth="1"/>
    <col min="13835" max="13835" width="15" style="2" customWidth="1"/>
    <col min="13836" max="13839" width="7.109375" style="2" customWidth="1"/>
    <col min="13840" max="13840" width="15" style="2" customWidth="1"/>
    <col min="13841" max="13844" width="7.109375" style="2" customWidth="1"/>
    <col min="13845" max="14080" width="8.77734375" style="2" customWidth="1"/>
    <col min="14081" max="14081" width="15" style="2" customWidth="1"/>
    <col min="14082" max="14085" width="7.109375" style="2" customWidth="1"/>
    <col min="14086" max="14086" width="15" style="2" customWidth="1"/>
    <col min="14087" max="14090" width="7.109375" style="2" customWidth="1"/>
    <col min="14091" max="14091" width="15" style="2" customWidth="1"/>
    <col min="14092" max="14095" width="7.109375" style="2" customWidth="1"/>
    <col min="14096" max="14096" width="15" style="2" customWidth="1"/>
    <col min="14097" max="14100" width="7.109375" style="2" customWidth="1"/>
    <col min="14101" max="14336" width="8.77734375" style="2" customWidth="1"/>
    <col min="14337" max="14337" width="15" style="2" customWidth="1"/>
    <col min="14338" max="14341" width="7.109375" style="2" customWidth="1"/>
    <col min="14342" max="14342" width="15" style="2" customWidth="1"/>
    <col min="14343" max="14346" width="7.109375" style="2" customWidth="1"/>
    <col min="14347" max="14347" width="15" style="2" customWidth="1"/>
    <col min="14348" max="14351" width="7.109375" style="2" customWidth="1"/>
    <col min="14352" max="14352" width="15" style="2" customWidth="1"/>
    <col min="14353" max="14356" width="7.109375" style="2" customWidth="1"/>
    <col min="14357" max="14592" width="8.77734375" style="2" customWidth="1"/>
    <col min="14593" max="14593" width="15" style="2" customWidth="1"/>
    <col min="14594" max="14597" width="7.109375" style="2" customWidth="1"/>
    <col min="14598" max="14598" width="15" style="2" customWidth="1"/>
    <col min="14599" max="14602" width="7.109375" style="2" customWidth="1"/>
    <col min="14603" max="14603" width="15" style="2" customWidth="1"/>
    <col min="14604" max="14607" width="7.109375" style="2" customWidth="1"/>
    <col min="14608" max="14608" width="15" style="2" customWidth="1"/>
    <col min="14609" max="14612" width="7.109375" style="2" customWidth="1"/>
    <col min="14613" max="14848" width="8.77734375" style="2" customWidth="1"/>
    <col min="14849" max="14849" width="15" style="2" customWidth="1"/>
    <col min="14850" max="14853" width="7.109375" style="2" customWidth="1"/>
    <col min="14854" max="14854" width="15" style="2" customWidth="1"/>
    <col min="14855" max="14858" width="7.109375" style="2" customWidth="1"/>
    <col min="14859" max="14859" width="15" style="2" customWidth="1"/>
    <col min="14860" max="14863" width="7.109375" style="2" customWidth="1"/>
    <col min="14864" max="14864" width="15" style="2" customWidth="1"/>
    <col min="14865" max="14868" width="7.109375" style="2" customWidth="1"/>
    <col min="14869" max="15104" width="8.77734375" style="2" customWidth="1"/>
    <col min="15105" max="15105" width="15" style="2" customWidth="1"/>
    <col min="15106" max="15109" width="7.109375" style="2" customWidth="1"/>
    <col min="15110" max="15110" width="15" style="2" customWidth="1"/>
    <col min="15111" max="15114" width="7.109375" style="2" customWidth="1"/>
    <col min="15115" max="15115" width="15" style="2" customWidth="1"/>
    <col min="15116" max="15119" width="7.109375" style="2" customWidth="1"/>
    <col min="15120" max="15120" width="15" style="2" customWidth="1"/>
    <col min="15121" max="15124" width="7.109375" style="2" customWidth="1"/>
    <col min="15125" max="15360" width="8.77734375" style="2" customWidth="1"/>
    <col min="15361" max="15361" width="15" style="2" customWidth="1"/>
    <col min="15362" max="15365" width="7.109375" style="2" customWidth="1"/>
    <col min="15366" max="15366" width="15" style="2" customWidth="1"/>
    <col min="15367" max="15370" width="7.109375" style="2" customWidth="1"/>
    <col min="15371" max="15371" width="15" style="2" customWidth="1"/>
    <col min="15372" max="15375" width="7.109375" style="2" customWidth="1"/>
    <col min="15376" max="15376" width="15" style="2" customWidth="1"/>
    <col min="15377" max="15380" width="7.109375" style="2" customWidth="1"/>
    <col min="15381" max="15616" width="8.77734375" style="2" customWidth="1"/>
    <col min="15617" max="15617" width="15" style="2" customWidth="1"/>
    <col min="15618" max="15621" width="7.109375" style="2" customWidth="1"/>
    <col min="15622" max="15622" width="15" style="2" customWidth="1"/>
    <col min="15623" max="15626" width="7.109375" style="2" customWidth="1"/>
    <col min="15627" max="15627" width="15" style="2" customWidth="1"/>
    <col min="15628" max="15631" width="7.109375" style="2" customWidth="1"/>
    <col min="15632" max="15632" width="15" style="2" customWidth="1"/>
    <col min="15633" max="15636" width="7.109375" style="2" customWidth="1"/>
    <col min="15637" max="15872" width="8.77734375" style="2" customWidth="1"/>
    <col min="15873" max="15873" width="15" style="2" customWidth="1"/>
    <col min="15874" max="15877" width="7.109375" style="2" customWidth="1"/>
    <col min="15878" max="15878" width="15" style="2" customWidth="1"/>
    <col min="15879" max="15882" width="7.109375" style="2" customWidth="1"/>
    <col min="15883" max="15883" width="15" style="2" customWidth="1"/>
    <col min="15884" max="15887" width="7.109375" style="2" customWidth="1"/>
    <col min="15888" max="15888" width="15" style="2" customWidth="1"/>
    <col min="15889" max="15892" width="7.109375" style="2" customWidth="1"/>
    <col min="15893" max="16128" width="8.77734375" style="2" customWidth="1"/>
    <col min="16129" max="16129" width="15" style="2" customWidth="1"/>
    <col min="16130" max="16133" width="7.109375" style="2" customWidth="1"/>
    <col min="16134" max="16134" width="15" style="2" customWidth="1"/>
    <col min="16135" max="16138" width="7.109375" style="2" customWidth="1"/>
    <col min="16139" max="16139" width="15" style="2" customWidth="1"/>
    <col min="16140" max="16143" width="7.109375" style="2" customWidth="1"/>
    <col min="16144" max="16144" width="15" style="2" customWidth="1"/>
    <col min="16145" max="16148" width="7.109375" style="2" customWidth="1"/>
    <col min="16149" max="16384" width="8.77734375" style="2" customWidth="1"/>
  </cols>
  <sheetData>
    <row r="1" spans="1:20" ht="19.5" customHeight="1" x14ac:dyDescent="0.2">
      <c r="A1" s="23" t="s">
        <v>433</v>
      </c>
    </row>
    <row r="2" spans="1:20" s="21" customFormat="1" ht="15" customHeight="1" x14ac:dyDescent="0.2">
      <c r="K2" s="33"/>
      <c r="T2" s="33" t="s">
        <v>478</v>
      </c>
    </row>
    <row r="3" spans="1:20" s="21" customFormat="1" ht="18.75" customHeight="1" x14ac:dyDescent="0.2">
      <c r="A3" s="24" t="s">
        <v>240</v>
      </c>
      <c r="B3" s="27" t="s">
        <v>239</v>
      </c>
      <c r="C3" s="27" t="s">
        <v>235</v>
      </c>
      <c r="D3" s="27" t="s">
        <v>64</v>
      </c>
      <c r="E3" s="27" t="s">
        <v>241</v>
      </c>
      <c r="F3" s="24" t="s">
        <v>240</v>
      </c>
      <c r="G3" s="27" t="s">
        <v>239</v>
      </c>
      <c r="H3" s="27" t="s">
        <v>235</v>
      </c>
      <c r="I3" s="27" t="s">
        <v>64</v>
      </c>
      <c r="J3" s="27" t="s">
        <v>241</v>
      </c>
      <c r="K3" s="31" t="s">
        <v>240</v>
      </c>
      <c r="L3" s="36" t="s">
        <v>239</v>
      </c>
      <c r="M3" s="36" t="s">
        <v>235</v>
      </c>
      <c r="N3" s="36" t="s">
        <v>64</v>
      </c>
      <c r="O3" s="36" t="s">
        <v>140</v>
      </c>
      <c r="P3" s="31" t="s">
        <v>240</v>
      </c>
      <c r="Q3" s="36" t="s">
        <v>239</v>
      </c>
      <c r="R3" s="36" t="s">
        <v>235</v>
      </c>
      <c r="S3" s="36" t="s">
        <v>64</v>
      </c>
      <c r="T3" s="36" t="s">
        <v>140</v>
      </c>
    </row>
    <row r="4" spans="1:20" s="21" customFormat="1" ht="18.75" customHeight="1" x14ac:dyDescent="0.2">
      <c r="A4" s="25" t="s">
        <v>37</v>
      </c>
      <c r="B4" s="28">
        <v>260</v>
      </c>
      <c r="C4" s="28">
        <v>251</v>
      </c>
      <c r="D4" s="28">
        <f t="shared" ref="D4:D25" si="0">SUM(B4:C4)</f>
        <v>511</v>
      </c>
      <c r="E4" s="28">
        <v>242</v>
      </c>
      <c r="F4" s="25" t="s">
        <v>233</v>
      </c>
      <c r="G4" s="28">
        <v>166</v>
      </c>
      <c r="H4" s="28">
        <v>151</v>
      </c>
      <c r="I4" s="28">
        <f t="shared" ref="I4:I12" si="1">SUM(G4:H4)</f>
        <v>317</v>
      </c>
      <c r="J4" s="28">
        <v>137</v>
      </c>
      <c r="K4" s="30" t="s">
        <v>232</v>
      </c>
      <c r="L4" s="28">
        <v>285</v>
      </c>
      <c r="M4" s="28">
        <v>352</v>
      </c>
      <c r="N4" s="28">
        <f t="shared" ref="N4:N13" si="2">SUM(L4:M4)</f>
        <v>637</v>
      </c>
      <c r="O4" s="28">
        <v>302</v>
      </c>
      <c r="P4" s="25" t="s">
        <v>139</v>
      </c>
      <c r="Q4" s="28">
        <v>22</v>
      </c>
      <c r="R4" s="28">
        <v>30</v>
      </c>
      <c r="S4" s="28">
        <f t="shared" ref="S4:S25" si="3">SUM(Q4:R4)</f>
        <v>52</v>
      </c>
      <c r="T4" s="28">
        <v>21</v>
      </c>
    </row>
    <row r="5" spans="1:20" s="21" customFormat="1" ht="18.75" customHeight="1" x14ac:dyDescent="0.2">
      <c r="A5" s="25" t="s">
        <v>136</v>
      </c>
      <c r="B5" s="28">
        <v>122</v>
      </c>
      <c r="C5" s="28">
        <v>132</v>
      </c>
      <c r="D5" s="28">
        <f t="shared" si="0"/>
        <v>254</v>
      </c>
      <c r="E5" s="28">
        <v>114</v>
      </c>
      <c r="F5" s="25" t="s">
        <v>217</v>
      </c>
      <c r="G5" s="28">
        <v>186</v>
      </c>
      <c r="H5" s="28">
        <v>153</v>
      </c>
      <c r="I5" s="28">
        <f t="shared" si="1"/>
        <v>339</v>
      </c>
      <c r="J5" s="28">
        <v>149</v>
      </c>
      <c r="K5" s="30" t="s">
        <v>229</v>
      </c>
      <c r="L5" s="28">
        <v>235</v>
      </c>
      <c r="M5" s="28">
        <v>222</v>
      </c>
      <c r="N5" s="28">
        <f t="shared" si="2"/>
        <v>457</v>
      </c>
      <c r="O5" s="28">
        <v>208</v>
      </c>
      <c r="P5" s="25" t="s">
        <v>228</v>
      </c>
      <c r="Q5" s="28">
        <v>145</v>
      </c>
      <c r="R5" s="28">
        <v>150</v>
      </c>
      <c r="S5" s="28">
        <f t="shared" si="3"/>
        <v>295</v>
      </c>
      <c r="T5" s="28">
        <v>139</v>
      </c>
    </row>
    <row r="6" spans="1:20" s="21" customFormat="1" ht="18.75" customHeight="1" x14ac:dyDescent="0.2">
      <c r="A6" s="25" t="s">
        <v>227</v>
      </c>
      <c r="B6" s="28">
        <v>366</v>
      </c>
      <c r="C6" s="28">
        <v>403</v>
      </c>
      <c r="D6" s="28">
        <f t="shared" si="0"/>
        <v>769</v>
      </c>
      <c r="E6" s="28">
        <v>407</v>
      </c>
      <c r="F6" s="25" t="s">
        <v>226</v>
      </c>
      <c r="G6" s="28">
        <v>230</v>
      </c>
      <c r="H6" s="28">
        <v>240</v>
      </c>
      <c r="I6" s="28">
        <f t="shared" si="1"/>
        <v>470</v>
      </c>
      <c r="J6" s="28">
        <v>158</v>
      </c>
      <c r="K6" s="30" t="s">
        <v>223</v>
      </c>
      <c r="L6" s="28">
        <v>173</v>
      </c>
      <c r="M6" s="28">
        <v>167</v>
      </c>
      <c r="N6" s="28">
        <f t="shared" si="2"/>
        <v>340</v>
      </c>
      <c r="O6" s="28">
        <v>138</v>
      </c>
      <c r="P6" s="25" t="s">
        <v>222</v>
      </c>
      <c r="Q6" s="28">
        <v>167</v>
      </c>
      <c r="R6" s="28">
        <v>187</v>
      </c>
      <c r="S6" s="28">
        <f t="shared" si="3"/>
        <v>354</v>
      </c>
      <c r="T6" s="28">
        <v>181</v>
      </c>
    </row>
    <row r="7" spans="1:20" s="21" customFormat="1" ht="18.75" customHeight="1" x14ac:dyDescent="0.2">
      <c r="A7" s="25" t="s">
        <v>221</v>
      </c>
      <c r="B7" s="28">
        <v>336</v>
      </c>
      <c r="C7" s="28">
        <v>386</v>
      </c>
      <c r="D7" s="28">
        <f t="shared" si="0"/>
        <v>722</v>
      </c>
      <c r="E7" s="28">
        <v>370</v>
      </c>
      <c r="F7" s="25" t="s">
        <v>220</v>
      </c>
      <c r="G7" s="28">
        <v>288</v>
      </c>
      <c r="H7" s="28">
        <v>276</v>
      </c>
      <c r="I7" s="28">
        <f t="shared" si="1"/>
        <v>564</v>
      </c>
      <c r="J7" s="28">
        <v>214</v>
      </c>
      <c r="K7" s="30" t="s">
        <v>218</v>
      </c>
      <c r="L7" s="28">
        <v>75</v>
      </c>
      <c r="M7" s="28">
        <v>80</v>
      </c>
      <c r="N7" s="28">
        <f t="shared" si="2"/>
        <v>155</v>
      </c>
      <c r="O7" s="28">
        <v>69</v>
      </c>
      <c r="P7" s="25" t="s">
        <v>215</v>
      </c>
      <c r="Q7" s="28">
        <v>56</v>
      </c>
      <c r="R7" s="28">
        <v>56</v>
      </c>
      <c r="S7" s="28">
        <f t="shared" si="3"/>
        <v>112</v>
      </c>
      <c r="T7" s="28">
        <v>52</v>
      </c>
    </row>
    <row r="8" spans="1:20" s="21" customFormat="1" ht="18.75" customHeight="1" x14ac:dyDescent="0.2">
      <c r="A8" s="25" t="s">
        <v>214</v>
      </c>
      <c r="B8" s="28">
        <v>253</v>
      </c>
      <c r="C8" s="28">
        <v>269</v>
      </c>
      <c r="D8" s="28">
        <f t="shared" si="0"/>
        <v>522</v>
      </c>
      <c r="E8" s="28">
        <v>245</v>
      </c>
      <c r="F8" s="25" t="s">
        <v>211</v>
      </c>
      <c r="G8" s="28">
        <v>73</v>
      </c>
      <c r="H8" s="28">
        <v>75</v>
      </c>
      <c r="I8" s="28">
        <f t="shared" si="1"/>
        <v>148</v>
      </c>
      <c r="J8" s="28">
        <v>61</v>
      </c>
      <c r="K8" s="30" t="s">
        <v>207</v>
      </c>
      <c r="L8" s="28">
        <v>108</v>
      </c>
      <c r="M8" s="28">
        <v>125</v>
      </c>
      <c r="N8" s="28">
        <f t="shared" si="2"/>
        <v>233</v>
      </c>
      <c r="O8" s="28">
        <v>93</v>
      </c>
      <c r="P8" s="25" t="s">
        <v>205</v>
      </c>
      <c r="Q8" s="28">
        <v>29</v>
      </c>
      <c r="R8" s="28">
        <v>43</v>
      </c>
      <c r="S8" s="28">
        <f t="shared" si="3"/>
        <v>72</v>
      </c>
      <c r="T8" s="28">
        <v>35</v>
      </c>
    </row>
    <row r="9" spans="1:20" s="21" customFormat="1" ht="18.75" customHeight="1" x14ac:dyDescent="0.2">
      <c r="A9" s="25" t="s">
        <v>203</v>
      </c>
      <c r="B9" s="28">
        <v>130</v>
      </c>
      <c r="C9" s="28">
        <v>148</v>
      </c>
      <c r="D9" s="28">
        <f t="shared" si="0"/>
        <v>278</v>
      </c>
      <c r="E9" s="28">
        <v>125</v>
      </c>
      <c r="F9" s="25" t="s">
        <v>132</v>
      </c>
      <c r="G9" s="28">
        <v>48</v>
      </c>
      <c r="H9" s="28">
        <v>58</v>
      </c>
      <c r="I9" s="28">
        <f t="shared" si="1"/>
        <v>106</v>
      </c>
      <c r="J9" s="28">
        <v>35</v>
      </c>
      <c r="K9" s="30" t="s">
        <v>202</v>
      </c>
      <c r="L9" s="28">
        <v>118</v>
      </c>
      <c r="M9" s="28">
        <v>122</v>
      </c>
      <c r="N9" s="28">
        <f t="shared" si="2"/>
        <v>240</v>
      </c>
      <c r="O9" s="28">
        <v>89</v>
      </c>
      <c r="P9" s="25" t="s">
        <v>201</v>
      </c>
      <c r="Q9" s="28">
        <v>145</v>
      </c>
      <c r="R9" s="28">
        <v>125</v>
      </c>
      <c r="S9" s="28">
        <f t="shared" si="3"/>
        <v>270</v>
      </c>
      <c r="T9" s="28">
        <v>140</v>
      </c>
    </row>
    <row r="10" spans="1:20" s="21" customFormat="1" ht="18.75" customHeight="1" x14ac:dyDescent="0.2">
      <c r="A10" s="25" t="s">
        <v>200</v>
      </c>
      <c r="B10" s="28">
        <v>176</v>
      </c>
      <c r="C10" s="28">
        <v>184</v>
      </c>
      <c r="D10" s="28">
        <f t="shared" si="0"/>
        <v>360</v>
      </c>
      <c r="E10" s="28">
        <v>178</v>
      </c>
      <c r="F10" s="25" t="s">
        <v>199</v>
      </c>
      <c r="G10" s="28">
        <v>178</v>
      </c>
      <c r="H10" s="28">
        <v>194</v>
      </c>
      <c r="I10" s="28">
        <f t="shared" si="1"/>
        <v>372</v>
      </c>
      <c r="J10" s="28">
        <v>156</v>
      </c>
      <c r="K10" s="30" t="s">
        <v>198</v>
      </c>
      <c r="L10" s="28">
        <v>63</v>
      </c>
      <c r="M10" s="28">
        <v>70</v>
      </c>
      <c r="N10" s="28">
        <f t="shared" si="2"/>
        <v>133</v>
      </c>
      <c r="O10" s="28">
        <v>51</v>
      </c>
      <c r="P10" s="25" t="s">
        <v>197</v>
      </c>
      <c r="Q10" s="28">
        <v>56</v>
      </c>
      <c r="R10" s="28">
        <v>80</v>
      </c>
      <c r="S10" s="28">
        <f t="shared" si="3"/>
        <v>136</v>
      </c>
      <c r="T10" s="28">
        <v>62</v>
      </c>
    </row>
    <row r="11" spans="1:20" s="21" customFormat="1" ht="18.75" customHeight="1" x14ac:dyDescent="0.2">
      <c r="A11" s="25" t="s">
        <v>196</v>
      </c>
      <c r="B11" s="28">
        <v>154</v>
      </c>
      <c r="C11" s="28">
        <v>194</v>
      </c>
      <c r="D11" s="28">
        <f t="shared" si="0"/>
        <v>348</v>
      </c>
      <c r="E11" s="28">
        <v>178</v>
      </c>
      <c r="F11" s="25" t="s">
        <v>193</v>
      </c>
      <c r="G11" s="28">
        <v>164</v>
      </c>
      <c r="H11" s="28">
        <v>179</v>
      </c>
      <c r="I11" s="28">
        <f t="shared" si="1"/>
        <v>343</v>
      </c>
      <c r="J11" s="28">
        <v>106</v>
      </c>
      <c r="K11" s="30" t="s">
        <v>192</v>
      </c>
      <c r="L11" s="28">
        <v>62</v>
      </c>
      <c r="M11" s="28">
        <v>63</v>
      </c>
      <c r="N11" s="28">
        <f t="shared" si="2"/>
        <v>125</v>
      </c>
      <c r="O11" s="28">
        <v>48</v>
      </c>
      <c r="P11" s="25" t="s">
        <v>190</v>
      </c>
      <c r="Q11" s="28">
        <v>212</v>
      </c>
      <c r="R11" s="28">
        <v>239</v>
      </c>
      <c r="S11" s="28">
        <f t="shared" si="3"/>
        <v>451</v>
      </c>
      <c r="T11" s="28">
        <v>221</v>
      </c>
    </row>
    <row r="12" spans="1:20" s="21" customFormat="1" ht="18.75" customHeight="1" x14ac:dyDescent="0.2">
      <c r="A12" s="25" t="s">
        <v>189</v>
      </c>
      <c r="B12" s="28">
        <v>275</v>
      </c>
      <c r="C12" s="28">
        <v>298</v>
      </c>
      <c r="D12" s="28">
        <f t="shared" si="0"/>
        <v>573</v>
      </c>
      <c r="E12" s="28">
        <v>274</v>
      </c>
      <c r="F12" s="25" t="s">
        <v>188</v>
      </c>
      <c r="G12" s="28">
        <v>167</v>
      </c>
      <c r="H12" s="28">
        <v>170</v>
      </c>
      <c r="I12" s="28">
        <f t="shared" si="1"/>
        <v>337</v>
      </c>
      <c r="J12" s="28">
        <v>99</v>
      </c>
      <c r="K12" s="30" t="s">
        <v>187</v>
      </c>
      <c r="L12" s="28">
        <v>107</v>
      </c>
      <c r="M12" s="28">
        <v>95</v>
      </c>
      <c r="N12" s="28">
        <f t="shared" si="2"/>
        <v>202</v>
      </c>
      <c r="O12" s="28">
        <v>96</v>
      </c>
      <c r="P12" s="25" t="s">
        <v>186</v>
      </c>
      <c r="Q12" s="28">
        <v>29</v>
      </c>
      <c r="R12" s="28">
        <v>41</v>
      </c>
      <c r="S12" s="28">
        <f t="shared" si="3"/>
        <v>70</v>
      </c>
      <c r="T12" s="28">
        <v>42</v>
      </c>
    </row>
    <row r="13" spans="1:20" s="21" customFormat="1" ht="18.75" customHeight="1" x14ac:dyDescent="0.2">
      <c r="A13" s="25" t="s">
        <v>185</v>
      </c>
      <c r="B13" s="28">
        <v>164</v>
      </c>
      <c r="C13" s="28">
        <v>167</v>
      </c>
      <c r="D13" s="28">
        <f t="shared" si="0"/>
        <v>331</v>
      </c>
      <c r="E13" s="28">
        <v>148</v>
      </c>
      <c r="F13" s="24" t="s">
        <v>36</v>
      </c>
      <c r="G13" s="28">
        <f>SUM(B37:B40,G4:G12)</f>
        <v>2889</v>
      </c>
      <c r="H13" s="28">
        <f>SUM(C37:C40,H4:H12)</f>
        <v>2733</v>
      </c>
      <c r="I13" s="28">
        <f>SUM(D37:D40,I4:I12)</f>
        <v>5622</v>
      </c>
      <c r="J13" s="28">
        <f>SUM(E37:E40,J4:J12)</f>
        <v>2343</v>
      </c>
      <c r="K13" s="30" t="s">
        <v>123</v>
      </c>
      <c r="L13" s="28">
        <v>1</v>
      </c>
      <c r="M13" s="28">
        <v>1</v>
      </c>
      <c r="N13" s="28">
        <f t="shared" si="2"/>
        <v>2</v>
      </c>
      <c r="O13" s="28">
        <v>2</v>
      </c>
      <c r="P13" s="25" t="s">
        <v>129</v>
      </c>
      <c r="Q13" s="28">
        <v>83</v>
      </c>
      <c r="R13" s="28">
        <v>91</v>
      </c>
      <c r="S13" s="28">
        <f t="shared" si="3"/>
        <v>174</v>
      </c>
      <c r="T13" s="28">
        <v>79</v>
      </c>
    </row>
    <row r="14" spans="1:20" s="21" customFormat="1" ht="18.75" customHeight="1" x14ac:dyDescent="0.2">
      <c r="A14" s="25" t="s">
        <v>182</v>
      </c>
      <c r="B14" s="28">
        <v>185</v>
      </c>
      <c r="C14" s="28">
        <v>232</v>
      </c>
      <c r="D14" s="28">
        <f t="shared" si="0"/>
        <v>417</v>
      </c>
      <c r="E14" s="28">
        <v>196</v>
      </c>
      <c r="F14" s="29"/>
      <c r="G14" s="28"/>
      <c r="H14" s="28"/>
      <c r="I14" s="28"/>
      <c r="J14" s="28"/>
      <c r="K14" s="31" t="s">
        <v>7</v>
      </c>
      <c r="L14" s="28">
        <f>SUM(L4:L13)</f>
        <v>1227</v>
      </c>
      <c r="M14" s="28">
        <f>SUM(M4:M13)</f>
        <v>1297</v>
      </c>
      <c r="N14" s="28">
        <f>SUM(N4:N13)</f>
        <v>2524</v>
      </c>
      <c r="O14" s="28">
        <f>SUM(O4:O13)</f>
        <v>1096</v>
      </c>
      <c r="P14" s="25" t="s">
        <v>171</v>
      </c>
      <c r="Q14" s="28">
        <v>52</v>
      </c>
      <c r="R14" s="28">
        <v>47</v>
      </c>
      <c r="S14" s="28">
        <f t="shared" si="3"/>
        <v>99</v>
      </c>
      <c r="T14" s="28">
        <v>37</v>
      </c>
    </row>
    <row r="15" spans="1:20" s="22" customFormat="1" ht="18.75" customHeight="1" x14ac:dyDescent="0.2">
      <c r="A15" s="25" t="s">
        <v>180</v>
      </c>
      <c r="B15" s="28">
        <v>205</v>
      </c>
      <c r="C15" s="28">
        <v>235</v>
      </c>
      <c r="D15" s="28">
        <f t="shared" si="0"/>
        <v>440</v>
      </c>
      <c r="E15" s="28">
        <v>212</v>
      </c>
      <c r="F15" s="25" t="s">
        <v>179</v>
      </c>
      <c r="G15" s="28">
        <v>588</v>
      </c>
      <c r="H15" s="28">
        <v>513</v>
      </c>
      <c r="I15" s="28">
        <f t="shared" ref="I15:I22" si="4">SUM(G15:H15)</f>
        <v>1101</v>
      </c>
      <c r="J15" s="28">
        <v>485</v>
      </c>
      <c r="K15" s="30"/>
      <c r="L15" s="28"/>
      <c r="M15" s="28"/>
      <c r="N15" s="28"/>
      <c r="O15" s="28"/>
      <c r="P15" s="25" t="s">
        <v>178</v>
      </c>
      <c r="Q15" s="28">
        <v>145</v>
      </c>
      <c r="R15" s="28">
        <v>150</v>
      </c>
      <c r="S15" s="28">
        <f t="shared" si="3"/>
        <v>295</v>
      </c>
      <c r="T15" s="28">
        <v>152</v>
      </c>
    </row>
    <row r="16" spans="1:20" s="21" customFormat="1" ht="18.75" customHeight="1" x14ac:dyDescent="0.2">
      <c r="A16" s="25" t="s">
        <v>175</v>
      </c>
      <c r="B16" s="28">
        <v>227</v>
      </c>
      <c r="C16" s="28">
        <v>207</v>
      </c>
      <c r="D16" s="28">
        <f t="shared" si="0"/>
        <v>434</v>
      </c>
      <c r="E16" s="28">
        <v>265</v>
      </c>
      <c r="F16" s="25" t="s">
        <v>172</v>
      </c>
      <c r="G16" s="28">
        <v>458</v>
      </c>
      <c r="H16" s="28">
        <v>254</v>
      </c>
      <c r="I16" s="28">
        <f t="shared" si="4"/>
        <v>712</v>
      </c>
      <c r="J16" s="28">
        <v>404</v>
      </c>
      <c r="K16" s="30" t="s">
        <v>169</v>
      </c>
      <c r="L16" s="28">
        <v>203</v>
      </c>
      <c r="M16" s="28">
        <v>210</v>
      </c>
      <c r="N16" s="28">
        <f t="shared" ref="N16:N30" si="5">SUM(L16:M16)</f>
        <v>413</v>
      </c>
      <c r="O16" s="28">
        <v>170</v>
      </c>
      <c r="P16" s="25" t="s">
        <v>168</v>
      </c>
      <c r="Q16" s="28">
        <v>245</v>
      </c>
      <c r="R16" s="28">
        <v>246</v>
      </c>
      <c r="S16" s="28">
        <f t="shared" si="3"/>
        <v>491</v>
      </c>
      <c r="T16" s="28">
        <v>236</v>
      </c>
    </row>
    <row r="17" spans="1:20" s="21" customFormat="1" ht="18.75" customHeight="1" x14ac:dyDescent="0.2">
      <c r="A17" s="25" t="s">
        <v>167</v>
      </c>
      <c r="B17" s="28">
        <v>191</v>
      </c>
      <c r="C17" s="28">
        <v>234</v>
      </c>
      <c r="D17" s="28">
        <f t="shared" si="0"/>
        <v>425</v>
      </c>
      <c r="E17" s="28">
        <v>205</v>
      </c>
      <c r="F17" s="25" t="s">
        <v>46</v>
      </c>
      <c r="G17" s="28">
        <v>111</v>
      </c>
      <c r="H17" s="28">
        <v>103</v>
      </c>
      <c r="I17" s="28">
        <f t="shared" si="4"/>
        <v>214</v>
      </c>
      <c r="J17" s="28">
        <v>86</v>
      </c>
      <c r="K17" s="30" t="s">
        <v>165</v>
      </c>
      <c r="L17" s="28">
        <v>155</v>
      </c>
      <c r="M17" s="28">
        <v>172</v>
      </c>
      <c r="N17" s="28">
        <f t="shared" si="5"/>
        <v>327</v>
      </c>
      <c r="O17" s="28">
        <v>122</v>
      </c>
      <c r="P17" s="25" t="s">
        <v>164</v>
      </c>
      <c r="Q17" s="28">
        <v>41</v>
      </c>
      <c r="R17" s="28">
        <v>45</v>
      </c>
      <c r="S17" s="28">
        <f t="shared" si="3"/>
        <v>86</v>
      </c>
      <c r="T17" s="28">
        <v>37</v>
      </c>
    </row>
    <row r="18" spans="1:20" s="21" customFormat="1" ht="18.75" customHeight="1" x14ac:dyDescent="0.2">
      <c r="A18" s="25" t="s">
        <v>157</v>
      </c>
      <c r="B18" s="28">
        <v>405</v>
      </c>
      <c r="C18" s="28">
        <v>415</v>
      </c>
      <c r="D18" s="28">
        <f t="shared" si="0"/>
        <v>820</v>
      </c>
      <c r="E18" s="28">
        <v>395</v>
      </c>
      <c r="F18" s="25" t="s">
        <v>163</v>
      </c>
      <c r="G18" s="28">
        <v>31</v>
      </c>
      <c r="H18" s="28">
        <v>27</v>
      </c>
      <c r="I18" s="28">
        <f t="shared" si="4"/>
        <v>58</v>
      </c>
      <c r="J18" s="28">
        <v>23</v>
      </c>
      <c r="K18" s="30" t="s">
        <v>81</v>
      </c>
      <c r="L18" s="28">
        <v>36</v>
      </c>
      <c r="M18" s="28">
        <v>41</v>
      </c>
      <c r="N18" s="28">
        <f t="shared" si="5"/>
        <v>77</v>
      </c>
      <c r="O18" s="28">
        <v>29</v>
      </c>
      <c r="P18" s="25" t="s">
        <v>162</v>
      </c>
      <c r="Q18" s="28">
        <v>67</v>
      </c>
      <c r="R18" s="28">
        <v>66</v>
      </c>
      <c r="S18" s="28">
        <f t="shared" si="3"/>
        <v>133</v>
      </c>
      <c r="T18" s="28">
        <v>52</v>
      </c>
    </row>
    <row r="19" spans="1:20" s="22" customFormat="1" ht="18.75" customHeight="1" x14ac:dyDescent="0.2">
      <c r="A19" s="25" t="s">
        <v>159</v>
      </c>
      <c r="B19" s="28">
        <v>169</v>
      </c>
      <c r="C19" s="28">
        <v>226</v>
      </c>
      <c r="D19" s="28">
        <f t="shared" si="0"/>
        <v>395</v>
      </c>
      <c r="E19" s="28">
        <v>184</v>
      </c>
      <c r="F19" s="30" t="s">
        <v>158</v>
      </c>
      <c r="G19" s="28">
        <v>45</v>
      </c>
      <c r="H19" s="28">
        <v>38</v>
      </c>
      <c r="I19" s="28">
        <f t="shared" si="4"/>
        <v>83</v>
      </c>
      <c r="J19" s="28">
        <v>36</v>
      </c>
      <c r="K19" s="30" t="s">
        <v>155</v>
      </c>
      <c r="L19" s="28">
        <v>25</v>
      </c>
      <c r="M19" s="28">
        <v>19</v>
      </c>
      <c r="N19" s="28">
        <f t="shared" si="5"/>
        <v>44</v>
      </c>
      <c r="O19" s="28">
        <v>18</v>
      </c>
      <c r="P19" s="25" t="s">
        <v>151</v>
      </c>
      <c r="Q19" s="28">
        <v>127</v>
      </c>
      <c r="R19" s="28">
        <v>111</v>
      </c>
      <c r="S19" s="28">
        <f t="shared" si="3"/>
        <v>238</v>
      </c>
      <c r="T19" s="28">
        <v>106</v>
      </c>
    </row>
    <row r="20" spans="1:20" s="21" customFormat="1" ht="18.75" customHeight="1" x14ac:dyDescent="0.2">
      <c r="A20" s="25" t="s">
        <v>149</v>
      </c>
      <c r="B20" s="28">
        <v>51</v>
      </c>
      <c r="C20" s="28">
        <v>30</v>
      </c>
      <c r="D20" s="28">
        <f t="shared" si="0"/>
        <v>81</v>
      </c>
      <c r="E20" s="28">
        <v>47</v>
      </c>
      <c r="F20" s="30" t="s">
        <v>148</v>
      </c>
      <c r="G20" s="28">
        <v>35</v>
      </c>
      <c r="H20" s="28">
        <v>36</v>
      </c>
      <c r="I20" s="28">
        <f t="shared" si="4"/>
        <v>71</v>
      </c>
      <c r="J20" s="28">
        <v>26</v>
      </c>
      <c r="K20" s="30" t="s">
        <v>147</v>
      </c>
      <c r="L20" s="28">
        <v>7</v>
      </c>
      <c r="M20" s="28">
        <v>9</v>
      </c>
      <c r="N20" s="28">
        <f t="shared" si="5"/>
        <v>16</v>
      </c>
      <c r="O20" s="28">
        <v>12</v>
      </c>
      <c r="P20" s="25" t="s">
        <v>55</v>
      </c>
      <c r="Q20" s="28">
        <v>108</v>
      </c>
      <c r="R20" s="28">
        <v>115</v>
      </c>
      <c r="S20" s="28">
        <f t="shared" si="3"/>
        <v>223</v>
      </c>
      <c r="T20" s="28">
        <v>87</v>
      </c>
    </row>
    <row r="21" spans="1:20" s="21" customFormat="1" ht="18.75" customHeight="1" x14ac:dyDescent="0.2">
      <c r="A21" s="25" t="s">
        <v>144</v>
      </c>
      <c r="B21" s="28">
        <v>225</v>
      </c>
      <c r="C21" s="28">
        <v>246</v>
      </c>
      <c r="D21" s="28">
        <f t="shared" si="0"/>
        <v>471</v>
      </c>
      <c r="E21" s="28">
        <v>209</v>
      </c>
      <c r="F21" s="30" t="s">
        <v>93</v>
      </c>
      <c r="G21" s="28">
        <v>44</v>
      </c>
      <c r="H21" s="28">
        <v>39</v>
      </c>
      <c r="I21" s="28">
        <f t="shared" si="4"/>
        <v>83</v>
      </c>
      <c r="J21" s="28">
        <v>45</v>
      </c>
      <c r="K21" s="30" t="s">
        <v>143</v>
      </c>
      <c r="L21" s="28">
        <v>64</v>
      </c>
      <c r="M21" s="28">
        <v>65</v>
      </c>
      <c r="N21" s="28">
        <f t="shared" si="5"/>
        <v>129</v>
      </c>
      <c r="O21" s="28">
        <v>54</v>
      </c>
      <c r="P21" s="25" t="s">
        <v>141</v>
      </c>
      <c r="Q21" s="28">
        <v>76</v>
      </c>
      <c r="R21" s="28">
        <v>73</v>
      </c>
      <c r="S21" s="28">
        <f t="shared" si="3"/>
        <v>149</v>
      </c>
      <c r="T21" s="28">
        <v>57</v>
      </c>
    </row>
    <row r="22" spans="1:20" s="21" customFormat="1" ht="18.75" customHeight="1" x14ac:dyDescent="0.2">
      <c r="A22" s="25" t="s">
        <v>138</v>
      </c>
      <c r="B22" s="28">
        <v>229</v>
      </c>
      <c r="C22" s="28">
        <v>272</v>
      </c>
      <c r="D22" s="28">
        <f t="shared" si="0"/>
        <v>501</v>
      </c>
      <c r="E22" s="28">
        <v>212</v>
      </c>
      <c r="F22" s="30" t="s">
        <v>137</v>
      </c>
      <c r="G22" s="28">
        <v>125</v>
      </c>
      <c r="H22" s="28">
        <v>106</v>
      </c>
      <c r="I22" s="28">
        <f t="shared" si="4"/>
        <v>231</v>
      </c>
      <c r="J22" s="28">
        <v>96</v>
      </c>
      <c r="K22" s="30" t="s">
        <v>134</v>
      </c>
      <c r="L22" s="28">
        <v>15</v>
      </c>
      <c r="M22" s="28">
        <v>12</v>
      </c>
      <c r="N22" s="28">
        <f t="shared" si="5"/>
        <v>27</v>
      </c>
      <c r="O22" s="28">
        <v>11</v>
      </c>
      <c r="P22" s="25" t="s">
        <v>73</v>
      </c>
      <c r="Q22" s="28">
        <v>86</v>
      </c>
      <c r="R22" s="28">
        <v>96</v>
      </c>
      <c r="S22" s="28">
        <f t="shared" si="3"/>
        <v>182</v>
      </c>
      <c r="T22" s="28">
        <v>92</v>
      </c>
    </row>
    <row r="23" spans="1:20" s="21" customFormat="1" ht="18.75" customHeight="1" x14ac:dyDescent="0.2">
      <c r="A23" s="25" t="s">
        <v>131</v>
      </c>
      <c r="B23" s="28">
        <v>420</v>
      </c>
      <c r="C23" s="28">
        <v>440</v>
      </c>
      <c r="D23" s="28">
        <f t="shared" si="0"/>
        <v>860</v>
      </c>
      <c r="E23" s="28">
        <v>360</v>
      </c>
      <c r="F23" s="30" t="s">
        <v>128</v>
      </c>
      <c r="G23" s="28" t="s">
        <v>424</v>
      </c>
      <c r="H23" s="28" t="s">
        <v>424</v>
      </c>
      <c r="I23" s="28"/>
      <c r="J23" s="28" t="s">
        <v>424</v>
      </c>
      <c r="K23" s="30" t="s">
        <v>125</v>
      </c>
      <c r="L23" s="28">
        <v>7</v>
      </c>
      <c r="M23" s="28">
        <v>3</v>
      </c>
      <c r="N23" s="28">
        <f t="shared" si="5"/>
        <v>10</v>
      </c>
      <c r="O23" s="28">
        <v>6</v>
      </c>
      <c r="P23" s="25" t="s">
        <v>124</v>
      </c>
      <c r="Q23" s="28">
        <v>133</v>
      </c>
      <c r="R23" s="28">
        <v>134</v>
      </c>
      <c r="S23" s="28">
        <f t="shared" si="3"/>
        <v>267</v>
      </c>
      <c r="T23" s="28">
        <v>104</v>
      </c>
    </row>
    <row r="24" spans="1:20" s="21" customFormat="1" ht="18.75" customHeight="1" x14ac:dyDescent="0.2">
      <c r="A24" s="25" t="s">
        <v>119</v>
      </c>
      <c r="B24" s="28">
        <v>197</v>
      </c>
      <c r="C24" s="28">
        <v>205</v>
      </c>
      <c r="D24" s="28">
        <f t="shared" si="0"/>
        <v>402</v>
      </c>
      <c r="E24" s="28">
        <v>168</v>
      </c>
      <c r="F24" s="30" t="s">
        <v>117</v>
      </c>
      <c r="G24" s="28">
        <v>93</v>
      </c>
      <c r="H24" s="28">
        <v>77</v>
      </c>
      <c r="I24" s="28">
        <f>SUM(G24:H24)</f>
        <v>170</v>
      </c>
      <c r="J24" s="28">
        <v>80</v>
      </c>
      <c r="K24" s="30" t="s">
        <v>116</v>
      </c>
      <c r="L24" s="28">
        <v>3</v>
      </c>
      <c r="M24" s="28">
        <v>4</v>
      </c>
      <c r="N24" s="28">
        <f t="shared" si="5"/>
        <v>7</v>
      </c>
      <c r="O24" s="28">
        <v>4</v>
      </c>
      <c r="P24" s="25" t="s">
        <v>114</v>
      </c>
      <c r="Q24" s="28">
        <v>127</v>
      </c>
      <c r="R24" s="28">
        <v>122</v>
      </c>
      <c r="S24" s="28">
        <f t="shared" si="3"/>
        <v>249</v>
      </c>
      <c r="T24" s="28">
        <v>110</v>
      </c>
    </row>
    <row r="25" spans="1:20" s="21" customFormat="1" ht="18.75" customHeight="1" x14ac:dyDescent="0.2">
      <c r="A25" s="25" t="s">
        <v>112</v>
      </c>
      <c r="B25" s="28">
        <v>78</v>
      </c>
      <c r="C25" s="28">
        <v>130</v>
      </c>
      <c r="D25" s="28">
        <f t="shared" si="0"/>
        <v>208</v>
      </c>
      <c r="E25" s="28">
        <v>129</v>
      </c>
      <c r="F25" s="30" t="s">
        <v>111</v>
      </c>
      <c r="G25" s="28">
        <v>183</v>
      </c>
      <c r="H25" s="28">
        <v>182</v>
      </c>
      <c r="I25" s="28">
        <f>SUM(G25:H25)</f>
        <v>365</v>
      </c>
      <c r="J25" s="28">
        <v>132</v>
      </c>
      <c r="K25" s="30" t="s">
        <v>110</v>
      </c>
      <c r="L25" s="28">
        <v>1</v>
      </c>
      <c r="M25" s="28">
        <v>1</v>
      </c>
      <c r="N25" s="28">
        <f t="shared" si="5"/>
        <v>2</v>
      </c>
      <c r="O25" s="28">
        <v>1</v>
      </c>
      <c r="P25" s="25" t="s">
        <v>108</v>
      </c>
      <c r="Q25" s="28">
        <v>224</v>
      </c>
      <c r="R25" s="28">
        <v>200</v>
      </c>
      <c r="S25" s="28">
        <f t="shared" si="3"/>
        <v>424</v>
      </c>
      <c r="T25" s="28">
        <v>190</v>
      </c>
    </row>
    <row r="26" spans="1:20" s="21" customFormat="1" ht="18.75" customHeight="1" x14ac:dyDescent="0.2">
      <c r="A26" s="24" t="s">
        <v>36</v>
      </c>
      <c r="B26" s="28">
        <f>SUM(B4:B25)</f>
        <v>4818</v>
      </c>
      <c r="C26" s="28">
        <f>SUM(C4:C25)</f>
        <v>5304</v>
      </c>
      <c r="D26" s="28">
        <f>SUM(D4:D25)</f>
        <v>10122</v>
      </c>
      <c r="E26" s="28">
        <f>SUM(E4:E25)</f>
        <v>4863</v>
      </c>
      <c r="F26" s="30" t="s">
        <v>105</v>
      </c>
      <c r="G26" s="28">
        <v>157</v>
      </c>
      <c r="H26" s="28">
        <v>164</v>
      </c>
      <c r="I26" s="28">
        <f>SUM(G26:H26)</f>
        <v>321</v>
      </c>
      <c r="J26" s="28">
        <v>101</v>
      </c>
      <c r="K26" s="30" t="s">
        <v>104</v>
      </c>
      <c r="L26" s="28">
        <v>7</v>
      </c>
      <c r="M26" s="28">
        <v>8</v>
      </c>
      <c r="N26" s="28">
        <f t="shared" si="5"/>
        <v>15</v>
      </c>
      <c r="O26" s="28">
        <v>8</v>
      </c>
      <c r="P26" s="24" t="s">
        <v>36</v>
      </c>
      <c r="Q26" s="28">
        <f>SUM(Q4:Q25)</f>
        <v>2375</v>
      </c>
      <c r="R26" s="28">
        <f>SUM(R4:R25)</f>
        <v>2447</v>
      </c>
      <c r="S26" s="28">
        <f>SUM(S4:S25)</f>
        <v>4822</v>
      </c>
      <c r="T26" s="28">
        <f>SUM(T4:T25)</f>
        <v>2232</v>
      </c>
    </row>
    <row r="27" spans="1:20" s="21" customFormat="1" ht="18.75" customHeight="1" x14ac:dyDescent="0.2">
      <c r="A27" s="26"/>
      <c r="B27" s="28"/>
      <c r="C27" s="28"/>
      <c r="D27" s="28"/>
      <c r="E27" s="28"/>
      <c r="F27" s="30" t="s">
        <v>102</v>
      </c>
      <c r="G27" s="28">
        <v>171</v>
      </c>
      <c r="H27" s="28">
        <v>154</v>
      </c>
      <c r="I27" s="28">
        <f>SUM(G27:H27)</f>
        <v>325</v>
      </c>
      <c r="J27" s="28">
        <v>112</v>
      </c>
      <c r="K27" s="30" t="s">
        <v>17</v>
      </c>
      <c r="L27" s="28">
        <v>48</v>
      </c>
      <c r="M27" s="28">
        <v>68</v>
      </c>
      <c r="N27" s="28">
        <f t="shared" si="5"/>
        <v>116</v>
      </c>
      <c r="O27" s="28">
        <v>43</v>
      </c>
      <c r="P27" s="25"/>
      <c r="Q27" s="28"/>
      <c r="R27" s="28"/>
      <c r="S27" s="28"/>
      <c r="T27" s="28"/>
    </row>
    <row r="28" spans="1:20" s="21" customFormat="1" ht="18.75" customHeight="1" x14ac:dyDescent="0.2">
      <c r="A28" s="25" t="s">
        <v>101</v>
      </c>
      <c r="B28" s="28">
        <v>364</v>
      </c>
      <c r="C28" s="28">
        <v>346</v>
      </c>
      <c r="D28" s="28">
        <f t="shared" ref="D28:D34" si="6">SUM(B28:C28)</f>
        <v>710</v>
      </c>
      <c r="E28" s="28">
        <v>288</v>
      </c>
      <c r="F28" s="31" t="s">
        <v>7</v>
      </c>
      <c r="G28" s="28">
        <f>SUM(G15:G27)</f>
        <v>2041</v>
      </c>
      <c r="H28" s="28">
        <f>SUM(H15:H27)</f>
        <v>1693</v>
      </c>
      <c r="I28" s="28">
        <f>SUM(I15:I27)</f>
        <v>3734</v>
      </c>
      <c r="J28" s="28">
        <f>SUM(J15:J27)</f>
        <v>1626</v>
      </c>
      <c r="K28" s="30" t="s">
        <v>100</v>
      </c>
      <c r="L28" s="28">
        <v>1</v>
      </c>
      <c r="M28" s="28">
        <v>2</v>
      </c>
      <c r="N28" s="28">
        <f t="shared" si="5"/>
        <v>3</v>
      </c>
      <c r="O28" s="28">
        <v>2</v>
      </c>
      <c r="P28" s="25" t="s">
        <v>22</v>
      </c>
      <c r="Q28" s="28">
        <v>32</v>
      </c>
      <c r="R28" s="28">
        <v>32</v>
      </c>
      <c r="S28" s="28">
        <f t="shared" ref="S28:S40" si="7">SUM(Q28:R28)</f>
        <v>64</v>
      </c>
      <c r="T28" s="28">
        <v>27</v>
      </c>
    </row>
    <row r="29" spans="1:20" ht="18.75" customHeight="1" x14ac:dyDescent="0.2">
      <c r="A29" s="25" t="s">
        <v>98</v>
      </c>
      <c r="B29" s="28">
        <v>167</v>
      </c>
      <c r="C29" s="28">
        <v>166</v>
      </c>
      <c r="D29" s="28">
        <f t="shared" si="6"/>
        <v>333</v>
      </c>
      <c r="E29" s="28">
        <v>131</v>
      </c>
      <c r="F29" s="31"/>
      <c r="G29" s="28"/>
      <c r="H29" s="28"/>
      <c r="I29" s="28"/>
      <c r="J29" s="28"/>
      <c r="K29" s="30" t="s">
        <v>65</v>
      </c>
      <c r="L29" s="28">
        <v>170</v>
      </c>
      <c r="M29" s="28">
        <v>163</v>
      </c>
      <c r="N29" s="28">
        <f t="shared" si="5"/>
        <v>333</v>
      </c>
      <c r="O29" s="28">
        <v>128</v>
      </c>
      <c r="P29" s="25" t="s">
        <v>83</v>
      </c>
      <c r="Q29" s="28">
        <v>14</v>
      </c>
      <c r="R29" s="28">
        <v>19</v>
      </c>
      <c r="S29" s="28">
        <f t="shared" si="7"/>
        <v>33</v>
      </c>
      <c r="T29" s="28">
        <v>18</v>
      </c>
    </row>
    <row r="30" spans="1:20" ht="18.75" customHeight="1" x14ac:dyDescent="0.2">
      <c r="A30" s="25" t="s">
        <v>56</v>
      </c>
      <c r="B30" s="28">
        <v>45</v>
      </c>
      <c r="C30" s="28">
        <v>49</v>
      </c>
      <c r="D30" s="28">
        <f t="shared" si="6"/>
        <v>94</v>
      </c>
      <c r="E30" s="28">
        <v>45</v>
      </c>
      <c r="F30" s="30" t="s">
        <v>96</v>
      </c>
      <c r="G30" s="28">
        <v>243</v>
      </c>
      <c r="H30" s="28">
        <v>124</v>
      </c>
      <c r="I30" s="28">
        <f t="shared" ref="I30:I38" si="8">SUM(G30:H30)</f>
        <v>367</v>
      </c>
      <c r="J30" s="28">
        <v>257</v>
      </c>
      <c r="K30" s="30" t="s">
        <v>34</v>
      </c>
      <c r="L30" s="28">
        <v>142</v>
      </c>
      <c r="M30" s="28">
        <v>138</v>
      </c>
      <c r="N30" s="28">
        <f t="shared" si="5"/>
        <v>280</v>
      </c>
      <c r="O30" s="28">
        <v>94</v>
      </c>
      <c r="P30" s="30" t="s">
        <v>94</v>
      </c>
      <c r="Q30" s="28">
        <v>51</v>
      </c>
      <c r="R30" s="28">
        <v>44</v>
      </c>
      <c r="S30" s="28">
        <f t="shared" si="7"/>
        <v>95</v>
      </c>
      <c r="T30" s="28">
        <v>37</v>
      </c>
    </row>
    <row r="31" spans="1:20" ht="18.75" customHeight="1" x14ac:dyDescent="0.2">
      <c r="A31" s="25" t="s">
        <v>92</v>
      </c>
      <c r="B31" s="28">
        <v>207</v>
      </c>
      <c r="C31" s="28">
        <v>229</v>
      </c>
      <c r="D31" s="28">
        <f t="shared" si="6"/>
        <v>436</v>
      </c>
      <c r="E31" s="28">
        <v>169</v>
      </c>
      <c r="F31" s="30" t="s">
        <v>80</v>
      </c>
      <c r="G31" s="28">
        <v>101</v>
      </c>
      <c r="H31" s="28">
        <v>118</v>
      </c>
      <c r="I31" s="28">
        <f t="shared" si="8"/>
        <v>219</v>
      </c>
      <c r="J31" s="28">
        <v>102</v>
      </c>
      <c r="K31" s="31" t="s">
        <v>7</v>
      </c>
      <c r="L31" s="28">
        <f>SUM(L16:L30)</f>
        <v>884</v>
      </c>
      <c r="M31" s="28">
        <f>SUM(M16:M30)</f>
        <v>915</v>
      </c>
      <c r="N31" s="28">
        <f>SUM(N16:N30)</f>
        <v>1799</v>
      </c>
      <c r="O31" s="28">
        <f>SUM(O16:O30)</f>
        <v>702</v>
      </c>
      <c r="P31" s="30" t="s">
        <v>91</v>
      </c>
      <c r="Q31" s="28">
        <v>26</v>
      </c>
      <c r="R31" s="28">
        <v>39</v>
      </c>
      <c r="S31" s="28">
        <f t="shared" si="7"/>
        <v>65</v>
      </c>
      <c r="T31" s="28">
        <v>28</v>
      </c>
    </row>
    <row r="32" spans="1:20" ht="18.75" customHeight="1" x14ac:dyDescent="0.2">
      <c r="A32" s="25" t="s">
        <v>71</v>
      </c>
      <c r="B32" s="28">
        <v>146</v>
      </c>
      <c r="C32" s="28">
        <v>185</v>
      </c>
      <c r="D32" s="28">
        <f t="shared" si="6"/>
        <v>331</v>
      </c>
      <c r="E32" s="28">
        <v>134</v>
      </c>
      <c r="F32" s="30" t="s">
        <v>90</v>
      </c>
      <c r="G32" s="28">
        <v>186</v>
      </c>
      <c r="H32" s="28">
        <v>192</v>
      </c>
      <c r="I32" s="28">
        <f t="shared" si="8"/>
        <v>378</v>
      </c>
      <c r="J32" s="28">
        <v>187</v>
      </c>
      <c r="K32" s="30"/>
      <c r="L32" s="28"/>
      <c r="M32" s="28"/>
      <c r="N32" s="28"/>
      <c r="O32" s="28"/>
      <c r="P32" s="30" t="s">
        <v>88</v>
      </c>
      <c r="Q32" s="28">
        <v>73</v>
      </c>
      <c r="R32" s="28">
        <v>82</v>
      </c>
      <c r="S32" s="28">
        <f t="shared" si="7"/>
        <v>155</v>
      </c>
      <c r="T32" s="28">
        <v>63</v>
      </c>
    </row>
    <row r="33" spans="1:20" ht="18.75" customHeight="1" x14ac:dyDescent="0.2">
      <c r="A33" s="25" t="s">
        <v>25</v>
      </c>
      <c r="B33" s="28">
        <v>59</v>
      </c>
      <c r="C33" s="28">
        <v>57</v>
      </c>
      <c r="D33" s="28">
        <f t="shared" si="6"/>
        <v>116</v>
      </c>
      <c r="E33" s="28">
        <v>46</v>
      </c>
      <c r="F33" s="30" t="s">
        <v>76</v>
      </c>
      <c r="G33" s="28">
        <v>101</v>
      </c>
      <c r="H33" s="28">
        <v>100</v>
      </c>
      <c r="I33" s="28">
        <f t="shared" si="8"/>
        <v>201</v>
      </c>
      <c r="J33" s="28">
        <v>91</v>
      </c>
      <c r="K33" s="30" t="s">
        <v>87</v>
      </c>
      <c r="L33" s="28">
        <v>289</v>
      </c>
      <c r="M33" s="28">
        <v>339</v>
      </c>
      <c r="N33" s="28">
        <f>SUM(L33:M33)</f>
        <v>628</v>
      </c>
      <c r="O33" s="28">
        <v>282</v>
      </c>
      <c r="P33" s="30" t="s">
        <v>33</v>
      </c>
      <c r="Q33" s="28">
        <v>147</v>
      </c>
      <c r="R33" s="28">
        <v>152</v>
      </c>
      <c r="S33" s="28">
        <f t="shared" si="7"/>
        <v>299</v>
      </c>
      <c r="T33" s="28">
        <v>151</v>
      </c>
    </row>
    <row r="34" spans="1:20" ht="18.75" customHeight="1" x14ac:dyDescent="0.2">
      <c r="A34" s="25" t="s">
        <v>85</v>
      </c>
      <c r="B34" s="28">
        <v>487</v>
      </c>
      <c r="C34" s="28">
        <v>517</v>
      </c>
      <c r="D34" s="28">
        <f t="shared" si="6"/>
        <v>1004</v>
      </c>
      <c r="E34" s="28">
        <v>378</v>
      </c>
      <c r="F34" s="30" t="s">
        <v>82</v>
      </c>
      <c r="G34" s="28">
        <v>109</v>
      </c>
      <c r="H34" s="28">
        <v>124</v>
      </c>
      <c r="I34" s="28">
        <f t="shared" si="8"/>
        <v>233</v>
      </c>
      <c r="J34" s="28">
        <v>92</v>
      </c>
      <c r="K34" s="30" t="s">
        <v>79</v>
      </c>
      <c r="L34" s="28">
        <v>154</v>
      </c>
      <c r="M34" s="28">
        <v>156</v>
      </c>
      <c r="N34" s="28">
        <f>SUM(L34:M34)</f>
        <v>310</v>
      </c>
      <c r="O34" s="28">
        <v>124</v>
      </c>
      <c r="P34" s="30" t="s">
        <v>78</v>
      </c>
      <c r="Q34" s="28">
        <v>297</v>
      </c>
      <c r="R34" s="28">
        <v>323</v>
      </c>
      <c r="S34" s="28">
        <f t="shared" si="7"/>
        <v>620</v>
      </c>
      <c r="T34" s="28">
        <v>293</v>
      </c>
    </row>
    <row r="35" spans="1:20" ht="18.75" customHeight="1" x14ac:dyDescent="0.2">
      <c r="A35" s="24" t="s">
        <v>36</v>
      </c>
      <c r="B35" s="28">
        <f>SUM(B28:B34)</f>
        <v>1475</v>
      </c>
      <c r="C35" s="28">
        <f>SUM(C28:C34)</f>
        <v>1549</v>
      </c>
      <c r="D35" s="28">
        <f>SUM(D28:D34)</f>
        <v>3024</v>
      </c>
      <c r="E35" s="28">
        <f>SUM(E28:E34)</f>
        <v>1191</v>
      </c>
      <c r="F35" s="30" t="s">
        <v>68</v>
      </c>
      <c r="G35" s="28">
        <v>111</v>
      </c>
      <c r="H35" s="28">
        <v>98</v>
      </c>
      <c r="I35" s="28">
        <f t="shared" si="8"/>
        <v>209</v>
      </c>
      <c r="J35" s="28">
        <v>75</v>
      </c>
      <c r="K35" s="25" t="s">
        <v>44</v>
      </c>
      <c r="L35" s="28">
        <v>190</v>
      </c>
      <c r="M35" s="28">
        <v>194</v>
      </c>
      <c r="N35" s="28">
        <f>SUM(L35:M35)</f>
        <v>384</v>
      </c>
      <c r="O35" s="28">
        <v>159</v>
      </c>
      <c r="P35" s="30" t="s">
        <v>67</v>
      </c>
      <c r="Q35" s="28">
        <v>74</v>
      </c>
      <c r="R35" s="28">
        <v>86</v>
      </c>
      <c r="S35" s="28">
        <f t="shared" si="7"/>
        <v>160</v>
      </c>
      <c r="T35" s="28">
        <v>90</v>
      </c>
    </row>
    <row r="36" spans="1:20" ht="18.75" customHeight="1" x14ac:dyDescent="0.2">
      <c r="A36" s="25"/>
      <c r="B36" s="28"/>
      <c r="C36" s="28"/>
      <c r="D36" s="28"/>
      <c r="E36" s="28"/>
      <c r="F36" s="30" t="s">
        <v>62</v>
      </c>
      <c r="G36" s="28">
        <v>67</v>
      </c>
      <c r="H36" s="28">
        <v>80</v>
      </c>
      <c r="I36" s="28">
        <f t="shared" si="8"/>
        <v>147</v>
      </c>
      <c r="J36" s="28">
        <v>65</v>
      </c>
      <c r="K36" s="24" t="s">
        <v>36</v>
      </c>
      <c r="L36" s="28">
        <f>SUM(L33:L35)</f>
        <v>633</v>
      </c>
      <c r="M36" s="28">
        <f>SUM(M33:M35)</f>
        <v>689</v>
      </c>
      <c r="N36" s="28">
        <f>SUM(N33:N35)</f>
        <v>1322</v>
      </c>
      <c r="O36" s="28">
        <f>SUM(O33:O35)</f>
        <v>565</v>
      </c>
      <c r="P36" s="30" t="s">
        <v>53</v>
      </c>
      <c r="Q36" s="28">
        <v>66</v>
      </c>
      <c r="R36" s="28">
        <v>73</v>
      </c>
      <c r="S36" s="28">
        <f t="shared" si="7"/>
        <v>139</v>
      </c>
      <c r="T36" s="28">
        <v>70</v>
      </c>
    </row>
    <row r="37" spans="1:20" ht="18.75" customHeight="1" x14ac:dyDescent="0.2">
      <c r="A37" s="25" t="s">
        <v>61</v>
      </c>
      <c r="B37" s="28">
        <v>968</v>
      </c>
      <c r="C37" s="28">
        <v>805</v>
      </c>
      <c r="D37" s="28">
        <f>SUM(B37:C37)</f>
        <v>1773</v>
      </c>
      <c r="E37" s="28">
        <v>879</v>
      </c>
      <c r="F37" s="30" t="s">
        <v>41</v>
      </c>
      <c r="G37" s="28">
        <v>132</v>
      </c>
      <c r="H37" s="28">
        <v>143</v>
      </c>
      <c r="I37" s="28">
        <f t="shared" si="8"/>
        <v>275</v>
      </c>
      <c r="J37" s="28">
        <v>116</v>
      </c>
      <c r="K37" s="25"/>
      <c r="L37" s="28"/>
      <c r="M37" s="28"/>
      <c r="N37" s="28"/>
      <c r="O37" s="28"/>
      <c r="P37" s="30" t="s">
        <v>66</v>
      </c>
      <c r="Q37" s="28">
        <v>132</v>
      </c>
      <c r="R37" s="28">
        <v>135</v>
      </c>
      <c r="S37" s="28">
        <f t="shared" si="7"/>
        <v>267</v>
      </c>
      <c r="T37" s="28">
        <v>118</v>
      </c>
    </row>
    <row r="38" spans="1:20" ht="18.75" customHeight="1" x14ac:dyDescent="0.2">
      <c r="A38" s="25" t="s">
        <v>59</v>
      </c>
      <c r="B38" s="28">
        <v>209</v>
      </c>
      <c r="C38" s="28">
        <v>205</v>
      </c>
      <c r="D38" s="28">
        <f>SUM(B38:C38)</f>
        <v>414</v>
      </c>
      <c r="E38" s="28">
        <v>193</v>
      </c>
      <c r="F38" s="30" t="s">
        <v>26</v>
      </c>
      <c r="G38" s="28">
        <v>263</v>
      </c>
      <c r="H38" s="28">
        <v>254</v>
      </c>
      <c r="I38" s="28">
        <f t="shared" si="8"/>
        <v>517</v>
      </c>
      <c r="J38" s="28">
        <v>170</v>
      </c>
      <c r="K38" s="34" t="s">
        <v>54</v>
      </c>
      <c r="L38" s="28">
        <f>SUM(B26,B35,G13,G28,G39,L14,L31,L36)</f>
        <v>15280</v>
      </c>
      <c r="M38" s="28">
        <f>SUM(C26,C35,H13,H28,H39,M14,M31,M36)</f>
        <v>15413</v>
      </c>
      <c r="N38" s="28">
        <f>SUM(D26,D35,I13,I28,I39,N14,N31,N36)</f>
        <v>30693</v>
      </c>
      <c r="O38" s="28">
        <f>SUM(E26,E35,J13,J28,J39,O14,O31,O36)</f>
        <v>13541</v>
      </c>
      <c r="P38" s="30" t="s">
        <v>52</v>
      </c>
      <c r="Q38" s="28">
        <v>52</v>
      </c>
      <c r="R38" s="28">
        <v>59</v>
      </c>
      <c r="S38" s="28">
        <f t="shared" si="7"/>
        <v>111</v>
      </c>
      <c r="T38" s="28">
        <v>57</v>
      </c>
    </row>
    <row r="39" spans="1:20" ht="18.75" customHeight="1" x14ac:dyDescent="0.2">
      <c r="A39" s="25" t="s">
        <v>49</v>
      </c>
      <c r="B39" s="28">
        <v>175</v>
      </c>
      <c r="C39" s="28">
        <v>189</v>
      </c>
      <c r="D39" s="28">
        <f>SUM(B39:C39)</f>
        <v>364</v>
      </c>
      <c r="E39" s="28">
        <v>128</v>
      </c>
      <c r="F39" s="31" t="s">
        <v>7</v>
      </c>
      <c r="G39" s="28">
        <f>SUM(G30:G38)</f>
        <v>1313</v>
      </c>
      <c r="H39" s="28">
        <f>SUM(H30:H38)</f>
        <v>1233</v>
      </c>
      <c r="I39" s="28">
        <f>SUM(I30:I38)</f>
        <v>2546</v>
      </c>
      <c r="J39" s="28">
        <f>SUM(J30:J38)</f>
        <v>1155</v>
      </c>
      <c r="K39" s="35"/>
      <c r="L39" s="28"/>
      <c r="M39" s="28"/>
      <c r="N39" s="28"/>
      <c r="O39" s="28"/>
      <c r="P39" s="30" t="s">
        <v>47</v>
      </c>
      <c r="Q39" s="28">
        <v>79</v>
      </c>
      <c r="R39" s="28">
        <v>81</v>
      </c>
      <c r="S39" s="28">
        <f t="shared" si="7"/>
        <v>160</v>
      </c>
      <c r="T39" s="28">
        <v>69</v>
      </c>
    </row>
    <row r="40" spans="1:20" ht="18.75" customHeight="1" x14ac:dyDescent="0.2">
      <c r="A40" s="25" t="s">
        <v>28</v>
      </c>
      <c r="B40" s="28">
        <v>37</v>
      </c>
      <c r="C40" s="28">
        <v>38</v>
      </c>
      <c r="D40" s="28">
        <f>SUM(B40:C40)</f>
        <v>75</v>
      </c>
      <c r="E40" s="28">
        <v>28</v>
      </c>
      <c r="F40" s="32"/>
      <c r="G40" s="28"/>
      <c r="H40" s="28"/>
      <c r="I40" s="28"/>
      <c r="J40" s="28"/>
      <c r="K40" s="35"/>
      <c r="L40" s="28"/>
      <c r="M40" s="28"/>
      <c r="N40" s="28"/>
      <c r="O40" s="28"/>
      <c r="P40" s="30" t="s">
        <v>48</v>
      </c>
      <c r="Q40" s="28">
        <v>328</v>
      </c>
      <c r="R40" s="28">
        <v>403</v>
      </c>
      <c r="S40" s="28">
        <f t="shared" si="7"/>
        <v>731</v>
      </c>
      <c r="T40" s="28">
        <v>300</v>
      </c>
    </row>
    <row r="41" spans="1:20" ht="18.75" customHeight="1" x14ac:dyDescent="0.2">
      <c r="C41" s="10"/>
      <c r="E41" s="10"/>
    </row>
    <row r="42" spans="1:20" ht="18.75" customHeight="1" x14ac:dyDescent="0.2">
      <c r="A42" s="10"/>
      <c r="E42" s="10"/>
      <c r="F42" s="12"/>
      <c r="G42" s="12"/>
      <c r="H42" s="10"/>
      <c r="I42" s="12"/>
    </row>
    <row r="43" spans="1:20" ht="18.75" customHeight="1" x14ac:dyDescent="0.2">
      <c r="A43" s="10"/>
      <c r="B43" s="11"/>
      <c r="C43" s="11"/>
      <c r="E43" s="10"/>
      <c r="G43" s="10"/>
      <c r="H43" s="12"/>
      <c r="I43" s="12"/>
    </row>
    <row r="44" spans="1:20" ht="18.75" customHeight="1" x14ac:dyDescent="0.2">
      <c r="A44" s="10"/>
      <c r="E44" s="10"/>
      <c r="G44" s="10"/>
      <c r="H44" s="12"/>
      <c r="I44" s="12"/>
    </row>
    <row r="45" spans="1:20" ht="18.75" customHeight="1" x14ac:dyDescent="0.2">
      <c r="A45" s="10"/>
      <c r="E45" s="10"/>
      <c r="G45" s="10"/>
      <c r="H45" s="12"/>
      <c r="I45" s="12"/>
    </row>
    <row r="46" spans="1:20" ht="18.75" customHeight="1" x14ac:dyDescent="0.2">
      <c r="A46" s="10"/>
      <c r="E46" s="10"/>
      <c r="G46" s="10"/>
      <c r="H46" s="12"/>
      <c r="I46" s="12"/>
    </row>
    <row r="47" spans="1:20" ht="18.75" customHeight="1" x14ac:dyDescent="0.2">
      <c r="A47" s="10"/>
      <c r="E47" s="10"/>
      <c r="G47" s="10"/>
      <c r="H47" s="12"/>
      <c r="I47" s="12"/>
    </row>
    <row r="48" spans="1:20" ht="18.75" customHeight="1" x14ac:dyDescent="0.2">
      <c r="G48" s="10"/>
      <c r="H48" s="12"/>
      <c r="I48" s="12"/>
    </row>
    <row r="49" spans="1:7" ht="18.75" customHeight="1" x14ac:dyDescent="0.2">
      <c r="A49" s="10"/>
    </row>
    <row r="50" spans="1:7" ht="18.75" customHeight="1" x14ac:dyDescent="0.2">
      <c r="A50" s="10"/>
      <c r="G50" s="10"/>
    </row>
    <row r="51" spans="1:7" ht="18.75" customHeight="1" x14ac:dyDescent="0.2">
      <c r="A51" s="10"/>
      <c r="G51" s="10"/>
    </row>
    <row r="52" spans="1:7" ht="18.75" customHeight="1" x14ac:dyDescent="0.2">
      <c r="A52" s="10"/>
      <c r="G52" s="10"/>
    </row>
    <row r="53" spans="1:7" ht="18.75" customHeight="1" x14ac:dyDescent="0.2">
      <c r="A53" s="10"/>
      <c r="G53" s="10"/>
    </row>
    <row r="54" spans="1:7" ht="18.75" customHeight="1" x14ac:dyDescent="0.2">
      <c r="A54" s="10"/>
      <c r="G54" s="10"/>
    </row>
    <row r="55" spans="1:7" ht="19.5" customHeight="1" x14ac:dyDescent="0.2">
      <c r="A55" s="10"/>
      <c r="G55" s="10"/>
    </row>
    <row r="56" spans="1:7" ht="19.5" customHeight="1" x14ac:dyDescent="0.2">
      <c r="A56" s="10"/>
      <c r="G56" s="10"/>
    </row>
    <row r="57" spans="1:7" ht="19.5" customHeight="1" x14ac:dyDescent="0.2">
      <c r="A57" s="10"/>
      <c r="G57" s="10"/>
    </row>
    <row r="58" spans="1:7" ht="19.5" customHeight="1" x14ac:dyDescent="0.2">
      <c r="A58" s="10"/>
      <c r="G58" s="10"/>
    </row>
    <row r="59" spans="1:7" ht="19.5" customHeight="1" x14ac:dyDescent="0.2">
      <c r="A59" s="10"/>
      <c r="G59" s="10"/>
    </row>
    <row r="60" spans="1:7" ht="19.5" customHeight="1" x14ac:dyDescent="0.2">
      <c r="A60" s="10"/>
      <c r="G60" s="10"/>
    </row>
    <row r="61" spans="1:7" ht="19.5" customHeight="1" x14ac:dyDescent="0.2">
      <c r="A61" s="10"/>
      <c r="G61" s="10"/>
    </row>
    <row r="62" spans="1:7" ht="19.5" customHeight="1" x14ac:dyDescent="0.2">
      <c r="A62" s="10"/>
      <c r="G62" s="10"/>
    </row>
    <row r="63" spans="1:7" ht="19.5" customHeight="1" x14ac:dyDescent="0.2">
      <c r="A63" s="10"/>
      <c r="G63" s="10"/>
    </row>
    <row r="64" spans="1:7" ht="19.5" customHeight="1" x14ac:dyDescent="0.2">
      <c r="A64" s="10"/>
      <c r="G64" s="10"/>
    </row>
    <row r="65" spans="1:7" ht="19.5" customHeight="1" x14ac:dyDescent="0.2">
      <c r="A65" s="10"/>
      <c r="G65" s="10"/>
    </row>
    <row r="66" spans="1:7" ht="19.5" customHeight="1" x14ac:dyDescent="0.2">
      <c r="G66" s="10"/>
    </row>
    <row r="67" spans="1:7" ht="19.5" customHeight="1" x14ac:dyDescent="0.2">
      <c r="G67" s="10"/>
    </row>
    <row r="68" spans="1:7" ht="19.5" customHeight="1" x14ac:dyDescent="0.2">
      <c r="G68" s="10"/>
    </row>
    <row r="69" spans="1:7" ht="19.5" customHeight="1" x14ac:dyDescent="0.2">
      <c r="G69" s="10"/>
    </row>
    <row r="70" spans="1:7" ht="19.5" customHeight="1" x14ac:dyDescent="0.2">
      <c r="G70" s="10"/>
    </row>
    <row r="71" spans="1:7" ht="19.5" customHeight="1" x14ac:dyDescent="0.2">
      <c r="G71" s="10"/>
    </row>
    <row r="72" spans="1:7" ht="19.5" customHeight="1" x14ac:dyDescent="0.2"/>
    <row r="73" spans="1:7" ht="19.5" customHeight="1" x14ac:dyDescent="0.2"/>
    <row r="74" spans="1:7" ht="19.5" customHeight="1" x14ac:dyDescent="0.2"/>
    <row r="75" spans="1:7" ht="19.5" customHeight="1" x14ac:dyDescent="0.2"/>
    <row r="76" spans="1:7" ht="19.5" customHeight="1" x14ac:dyDescent="0.2"/>
    <row r="77" spans="1:7" ht="19.5" customHeight="1" x14ac:dyDescent="0.2"/>
    <row r="78" spans="1:7" ht="19.5" customHeight="1" x14ac:dyDescent="0.2"/>
    <row r="79" spans="1:7" ht="19.5" customHeight="1" x14ac:dyDescent="0.2"/>
    <row r="80" spans="1:7" ht="19.5" customHeight="1" x14ac:dyDescent="0.2"/>
    <row r="81" ht="19.5" customHeight="1" x14ac:dyDescent="0.2"/>
    <row r="82" ht="19.5" customHeight="1" x14ac:dyDescent="0.2"/>
    <row r="83" ht="19.5" customHeight="1" x14ac:dyDescent="0.2"/>
    <row r="84" ht="19.5" customHeight="1" x14ac:dyDescent="0.2"/>
    <row r="85" ht="19.5" customHeight="1" x14ac:dyDescent="0.2"/>
    <row r="86" ht="19.5" customHeight="1" x14ac:dyDescent="0.2"/>
    <row r="87" ht="19.5" customHeight="1" x14ac:dyDescent="0.2"/>
    <row r="88" ht="19.5" customHeight="1" x14ac:dyDescent="0.2"/>
    <row r="89" ht="19.5" customHeight="1" x14ac:dyDescent="0.2"/>
    <row r="90" ht="19.5" customHeight="1" x14ac:dyDescent="0.2"/>
    <row r="91" ht="19.5" customHeight="1" x14ac:dyDescent="0.2"/>
    <row r="92" ht="19.5" customHeight="1" x14ac:dyDescent="0.2"/>
    <row r="93" ht="19.5" customHeight="1" x14ac:dyDescent="0.2"/>
    <row r="94" ht="19.5" customHeight="1" x14ac:dyDescent="0.2"/>
    <row r="95" ht="19.5" customHeight="1" x14ac:dyDescent="0.2"/>
    <row r="96" ht="19.5" customHeight="1" x14ac:dyDescent="0.2"/>
    <row r="97" ht="19.5" customHeight="1" x14ac:dyDescent="0.2"/>
    <row r="98" ht="19.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</sheetData>
  <customSheetViews>
    <customSheetView guid="{6E55E4BA-C1C2-4101-834B-52C868038F9B}" showGridLines="0" fitToPage="1" view="pageBreakPreview" topLeftCell="A16">
      <selection activeCell="I23" sqref="I23"/>
      <pageMargins left="0.7" right="0.7" top="0.75" bottom="0.75" header="0.3" footer="0.3"/>
      <pageSetup paperSize="9" scale="68" orientation="landscape" r:id="rId1"/>
    </customSheetView>
    <customSheetView guid="{CF18ACAE-566C-B444-9D54-F57A92362192}" showGridLines="0" fitToPage="1" view="pageBreakPreview" topLeftCell="A16">
      <selection activeCell="I23" sqref="I23"/>
      <pageMargins left="0.7" right="0.7" top="0.75" bottom="0.75" header="0.3" footer="0.3"/>
      <pageSetup paperSize="9" orientation="landscape" r:id="rId2"/>
    </customSheetView>
    <customSheetView guid="{78F0B045-E176-45BE-ACEB-505E8B8ED44E}" showGridLines="0" fitToPage="1" view="pageBreakPreview">
      <pageMargins left="0.7" right="0.7" top="0.75" bottom="0.75" header="0.3" footer="0.3"/>
      <pageSetup paperSize="9" scale="71" orientation="landscape" r:id="rId3"/>
    </customSheetView>
    <customSheetView guid="{7C3A86F1-3DFE-8648-8553-356EE90583F9}" showPageBreaks="1" showGridLines="0" fitToPage="1" view="pageBreakPreview">
      <selection activeCell="C1" sqref="C1"/>
      <pageMargins left="0.7" right="0.7" top="0.75" bottom="0.75" header="0.3" footer="0.3"/>
      <pageSetup paperSize="9" orientation="landscape" r:id="rId4"/>
    </customSheetView>
    <customSheetView guid="{7B1C08E8-7633-4097-97F4-BB119626186A}" scale="80" showGridLines="0" topLeftCell="A25">
      <selection activeCell="V36" sqref="V36"/>
      <pageMargins left="0.7" right="0.7" top="0.75" bottom="0.75" header="0.3" footer="0.3"/>
      <pageSetup paperSize="9" orientation="portrait" r:id="rId5"/>
    </customSheetView>
    <customSheetView guid="{1E942744-3E94-4A93-962E-8A4BC99DF7E0}" showGridLines="0" fitToPage="1" view="pageBreakPreview" topLeftCell="A16">
      <selection activeCell="T3" sqref="T3"/>
      <pageMargins left="0.7" right="0.7" top="0.75" bottom="0.75" header="0.3" footer="0.3"/>
      <pageSetup paperSize="9" scale="70" orientation="landscape" r:id="rId6"/>
    </customSheetView>
    <customSheetView guid="{B285A65A-1230-4B1A-8BA6-3BA6F98EA332}" showGridLines="0" fitToPage="1" view="pageBreakPreview">
      <selection activeCell="P7" sqref="P7"/>
      <pageMargins left="0.7" right="0.7" top="0.75" bottom="0.75" header="0.3" footer="0.3"/>
      <pageSetup paperSize="9" scale="69" orientation="landscape" r:id="rId7"/>
    </customSheetView>
  </customSheetViews>
  <phoneticPr fontId="5"/>
  <pageMargins left="0.7" right="0.7" top="0.75" bottom="0.75" header="0.3" footer="0.3"/>
  <pageSetup paperSize="9" scale="70" orientation="landscape" r:id="rId8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 fitToPage="1"/>
  </sheetPr>
  <dimension ref="A1:T317"/>
  <sheetViews>
    <sheetView showGridLines="0" view="pageBreakPreview" zoomScaleNormal="80" zoomScaleSheetLayoutView="100" workbookViewId="0"/>
  </sheetViews>
  <sheetFormatPr defaultRowHeight="10.8" x14ac:dyDescent="0.2"/>
  <cols>
    <col min="1" max="1" width="15" style="2" customWidth="1"/>
    <col min="2" max="3" width="7.21875" style="2" bestFit="1" customWidth="1"/>
    <col min="4" max="4" width="8.33203125" style="2" customWidth="1"/>
    <col min="5" max="5" width="7.21875" style="2" bestFit="1" customWidth="1"/>
    <col min="6" max="6" width="15" style="2" customWidth="1"/>
    <col min="7" max="8" width="7.21875" style="2" bestFit="1" customWidth="1"/>
    <col min="9" max="9" width="8.33203125" style="2" customWidth="1"/>
    <col min="10" max="10" width="7.21875" style="2" bestFit="1" customWidth="1"/>
    <col min="11" max="11" width="15" style="2" customWidth="1"/>
    <col min="12" max="13" width="7.21875" style="2" bestFit="1" customWidth="1"/>
    <col min="14" max="14" width="8.33203125" style="2" customWidth="1"/>
    <col min="15" max="15" width="7.21875" style="2" bestFit="1" customWidth="1"/>
    <col min="16" max="16" width="15" style="2" customWidth="1"/>
    <col min="17" max="18" width="7.21875" style="2" customWidth="1"/>
    <col min="19" max="19" width="8.33203125" style="2" customWidth="1"/>
    <col min="20" max="20" width="7.21875" style="2" customWidth="1"/>
    <col min="21" max="256" width="8.77734375" style="2" customWidth="1"/>
    <col min="257" max="257" width="15" style="2" customWidth="1"/>
    <col min="258" max="261" width="7.109375" style="2" customWidth="1"/>
    <col min="262" max="262" width="15" style="2" customWidth="1"/>
    <col min="263" max="266" width="7.109375" style="2" customWidth="1"/>
    <col min="267" max="267" width="15" style="2" customWidth="1"/>
    <col min="268" max="271" width="7.109375" style="2" customWidth="1"/>
    <col min="272" max="272" width="15" style="2" customWidth="1"/>
    <col min="273" max="276" width="7.109375" style="2" customWidth="1"/>
    <col min="277" max="512" width="8.77734375" style="2" customWidth="1"/>
    <col min="513" max="513" width="15" style="2" customWidth="1"/>
    <col min="514" max="517" width="7.109375" style="2" customWidth="1"/>
    <col min="518" max="518" width="15" style="2" customWidth="1"/>
    <col min="519" max="522" width="7.109375" style="2" customWidth="1"/>
    <col min="523" max="523" width="15" style="2" customWidth="1"/>
    <col min="524" max="527" width="7.109375" style="2" customWidth="1"/>
    <col min="528" max="528" width="15" style="2" customWidth="1"/>
    <col min="529" max="532" width="7.109375" style="2" customWidth="1"/>
    <col min="533" max="768" width="8.77734375" style="2" customWidth="1"/>
    <col min="769" max="769" width="15" style="2" customWidth="1"/>
    <col min="770" max="773" width="7.109375" style="2" customWidth="1"/>
    <col min="774" max="774" width="15" style="2" customWidth="1"/>
    <col min="775" max="778" width="7.109375" style="2" customWidth="1"/>
    <col min="779" max="779" width="15" style="2" customWidth="1"/>
    <col min="780" max="783" width="7.109375" style="2" customWidth="1"/>
    <col min="784" max="784" width="15" style="2" customWidth="1"/>
    <col min="785" max="788" width="7.109375" style="2" customWidth="1"/>
    <col min="789" max="1024" width="8.77734375" style="2" customWidth="1"/>
    <col min="1025" max="1025" width="15" style="2" customWidth="1"/>
    <col min="1026" max="1029" width="7.109375" style="2" customWidth="1"/>
    <col min="1030" max="1030" width="15" style="2" customWidth="1"/>
    <col min="1031" max="1034" width="7.109375" style="2" customWidth="1"/>
    <col min="1035" max="1035" width="15" style="2" customWidth="1"/>
    <col min="1036" max="1039" width="7.109375" style="2" customWidth="1"/>
    <col min="1040" max="1040" width="15" style="2" customWidth="1"/>
    <col min="1041" max="1044" width="7.109375" style="2" customWidth="1"/>
    <col min="1045" max="1280" width="8.77734375" style="2" customWidth="1"/>
    <col min="1281" max="1281" width="15" style="2" customWidth="1"/>
    <col min="1282" max="1285" width="7.109375" style="2" customWidth="1"/>
    <col min="1286" max="1286" width="15" style="2" customWidth="1"/>
    <col min="1287" max="1290" width="7.109375" style="2" customWidth="1"/>
    <col min="1291" max="1291" width="15" style="2" customWidth="1"/>
    <col min="1292" max="1295" width="7.109375" style="2" customWidth="1"/>
    <col min="1296" max="1296" width="15" style="2" customWidth="1"/>
    <col min="1297" max="1300" width="7.109375" style="2" customWidth="1"/>
    <col min="1301" max="1536" width="8.77734375" style="2" customWidth="1"/>
    <col min="1537" max="1537" width="15" style="2" customWidth="1"/>
    <col min="1538" max="1541" width="7.109375" style="2" customWidth="1"/>
    <col min="1542" max="1542" width="15" style="2" customWidth="1"/>
    <col min="1543" max="1546" width="7.109375" style="2" customWidth="1"/>
    <col min="1547" max="1547" width="15" style="2" customWidth="1"/>
    <col min="1548" max="1551" width="7.109375" style="2" customWidth="1"/>
    <col min="1552" max="1552" width="15" style="2" customWidth="1"/>
    <col min="1553" max="1556" width="7.109375" style="2" customWidth="1"/>
    <col min="1557" max="1792" width="8.77734375" style="2" customWidth="1"/>
    <col min="1793" max="1793" width="15" style="2" customWidth="1"/>
    <col min="1794" max="1797" width="7.109375" style="2" customWidth="1"/>
    <col min="1798" max="1798" width="15" style="2" customWidth="1"/>
    <col min="1799" max="1802" width="7.109375" style="2" customWidth="1"/>
    <col min="1803" max="1803" width="15" style="2" customWidth="1"/>
    <col min="1804" max="1807" width="7.109375" style="2" customWidth="1"/>
    <col min="1808" max="1808" width="15" style="2" customWidth="1"/>
    <col min="1809" max="1812" width="7.109375" style="2" customWidth="1"/>
    <col min="1813" max="2048" width="8.77734375" style="2" customWidth="1"/>
    <col min="2049" max="2049" width="15" style="2" customWidth="1"/>
    <col min="2050" max="2053" width="7.109375" style="2" customWidth="1"/>
    <col min="2054" max="2054" width="15" style="2" customWidth="1"/>
    <col min="2055" max="2058" width="7.109375" style="2" customWidth="1"/>
    <col min="2059" max="2059" width="15" style="2" customWidth="1"/>
    <col min="2060" max="2063" width="7.109375" style="2" customWidth="1"/>
    <col min="2064" max="2064" width="15" style="2" customWidth="1"/>
    <col min="2065" max="2068" width="7.109375" style="2" customWidth="1"/>
    <col min="2069" max="2304" width="8.77734375" style="2" customWidth="1"/>
    <col min="2305" max="2305" width="15" style="2" customWidth="1"/>
    <col min="2306" max="2309" width="7.109375" style="2" customWidth="1"/>
    <col min="2310" max="2310" width="15" style="2" customWidth="1"/>
    <col min="2311" max="2314" width="7.109375" style="2" customWidth="1"/>
    <col min="2315" max="2315" width="15" style="2" customWidth="1"/>
    <col min="2316" max="2319" width="7.109375" style="2" customWidth="1"/>
    <col min="2320" max="2320" width="15" style="2" customWidth="1"/>
    <col min="2321" max="2324" width="7.109375" style="2" customWidth="1"/>
    <col min="2325" max="2560" width="8.77734375" style="2" customWidth="1"/>
    <col min="2561" max="2561" width="15" style="2" customWidth="1"/>
    <col min="2562" max="2565" width="7.109375" style="2" customWidth="1"/>
    <col min="2566" max="2566" width="15" style="2" customWidth="1"/>
    <col min="2567" max="2570" width="7.109375" style="2" customWidth="1"/>
    <col min="2571" max="2571" width="15" style="2" customWidth="1"/>
    <col min="2572" max="2575" width="7.109375" style="2" customWidth="1"/>
    <col min="2576" max="2576" width="15" style="2" customWidth="1"/>
    <col min="2577" max="2580" width="7.109375" style="2" customWidth="1"/>
    <col min="2581" max="2816" width="8.77734375" style="2" customWidth="1"/>
    <col min="2817" max="2817" width="15" style="2" customWidth="1"/>
    <col min="2818" max="2821" width="7.109375" style="2" customWidth="1"/>
    <col min="2822" max="2822" width="15" style="2" customWidth="1"/>
    <col min="2823" max="2826" width="7.109375" style="2" customWidth="1"/>
    <col min="2827" max="2827" width="15" style="2" customWidth="1"/>
    <col min="2828" max="2831" width="7.109375" style="2" customWidth="1"/>
    <col min="2832" max="2832" width="15" style="2" customWidth="1"/>
    <col min="2833" max="2836" width="7.109375" style="2" customWidth="1"/>
    <col min="2837" max="3072" width="8.77734375" style="2" customWidth="1"/>
    <col min="3073" max="3073" width="15" style="2" customWidth="1"/>
    <col min="3074" max="3077" width="7.109375" style="2" customWidth="1"/>
    <col min="3078" max="3078" width="15" style="2" customWidth="1"/>
    <col min="3079" max="3082" width="7.109375" style="2" customWidth="1"/>
    <col min="3083" max="3083" width="15" style="2" customWidth="1"/>
    <col min="3084" max="3087" width="7.109375" style="2" customWidth="1"/>
    <col min="3088" max="3088" width="15" style="2" customWidth="1"/>
    <col min="3089" max="3092" width="7.109375" style="2" customWidth="1"/>
    <col min="3093" max="3328" width="8.77734375" style="2" customWidth="1"/>
    <col min="3329" max="3329" width="15" style="2" customWidth="1"/>
    <col min="3330" max="3333" width="7.109375" style="2" customWidth="1"/>
    <col min="3334" max="3334" width="15" style="2" customWidth="1"/>
    <col min="3335" max="3338" width="7.109375" style="2" customWidth="1"/>
    <col min="3339" max="3339" width="15" style="2" customWidth="1"/>
    <col min="3340" max="3343" width="7.109375" style="2" customWidth="1"/>
    <col min="3344" max="3344" width="15" style="2" customWidth="1"/>
    <col min="3345" max="3348" width="7.109375" style="2" customWidth="1"/>
    <col min="3349" max="3584" width="8.77734375" style="2" customWidth="1"/>
    <col min="3585" max="3585" width="15" style="2" customWidth="1"/>
    <col min="3586" max="3589" width="7.109375" style="2" customWidth="1"/>
    <col min="3590" max="3590" width="15" style="2" customWidth="1"/>
    <col min="3591" max="3594" width="7.109375" style="2" customWidth="1"/>
    <col min="3595" max="3595" width="15" style="2" customWidth="1"/>
    <col min="3596" max="3599" width="7.109375" style="2" customWidth="1"/>
    <col min="3600" max="3600" width="15" style="2" customWidth="1"/>
    <col min="3601" max="3604" width="7.109375" style="2" customWidth="1"/>
    <col min="3605" max="3840" width="8.77734375" style="2" customWidth="1"/>
    <col min="3841" max="3841" width="15" style="2" customWidth="1"/>
    <col min="3842" max="3845" width="7.109375" style="2" customWidth="1"/>
    <col min="3846" max="3846" width="15" style="2" customWidth="1"/>
    <col min="3847" max="3850" width="7.109375" style="2" customWidth="1"/>
    <col min="3851" max="3851" width="15" style="2" customWidth="1"/>
    <col min="3852" max="3855" width="7.109375" style="2" customWidth="1"/>
    <col min="3856" max="3856" width="15" style="2" customWidth="1"/>
    <col min="3857" max="3860" width="7.109375" style="2" customWidth="1"/>
    <col min="3861" max="4096" width="8.77734375" style="2" customWidth="1"/>
    <col min="4097" max="4097" width="15" style="2" customWidth="1"/>
    <col min="4098" max="4101" width="7.109375" style="2" customWidth="1"/>
    <col min="4102" max="4102" width="15" style="2" customWidth="1"/>
    <col min="4103" max="4106" width="7.109375" style="2" customWidth="1"/>
    <col min="4107" max="4107" width="15" style="2" customWidth="1"/>
    <col min="4108" max="4111" width="7.109375" style="2" customWidth="1"/>
    <col min="4112" max="4112" width="15" style="2" customWidth="1"/>
    <col min="4113" max="4116" width="7.109375" style="2" customWidth="1"/>
    <col min="4117" max="4352" width="8.77734375" style="2" customWidth="1"/>
    <col min="4353" max="4353" width="15" style="2" customWidth="1"/>
    <col min="4354" max="4357" width="7.109375" style="2" customWidth="1"/>
    <col min="4358" max="4358" width="15" style="2" customWidth="1"/>
    <col min="4359" max="4362" width="7.109375" style="2" customWidth="1"/>
    <col min="4363" max="4363" width="15" style="2" customWidth="1"/>
    <col min="4364" max="4367" width="7.109375" style="2" customWidth="1"/>
    <col min="4368" max="4368" width="15" style="2" customWidth="1"/>
    <col min="4369" max="4372" width="7.109375" style="2" customWidth="1"/>
    <col min="4373" max="4608" width="8.77734375" style="2" customWidth="1"/>
    <col min="4609" max="4609" width="15" style="2" customWidth="1"/>
    <col min="4610" max="4613" width="7.109375" style="2" customWidth="1"/>
    <col min="4614" max="4614" width="15" style="2" customWidth="1"/>
    <col min="4615" max="4618" width="7.109375" style="2" customWidth="1"/>
    <col min="4619" max="4619" width="15" style="2" customWidth="1"/>
    <col min="4620" max="4623" width="7.109375" style="2" customWidth="1"/>
    <col min="4624" max="4624" width="15" style="2" customWidth="1"/>
    <col min="4625" max="4628" width="7.109375" style="2" customWidth="1"/>
    <col min="4629" max="4864" width="8.77734375" style="2" customWidth="1"/>
    <col min="4865" max="4865" width="15" style="2" customWidth="1"/>
    <col min="4866" max="4869" width="7.109375" style="2" customWidth="1"/>
    <col min="4870" max="4870" width="15" style="2" customWidth="1"/>
    <col min="4871" max="4874" width="7.109375" style="2" customWidth="1"/>
    <col min="4875" max="4875" width="15" style="2" customWidth="1"/>
    <col min="4876" max="4879" width="7.109375" style="2" customWidth="1"/>
    <col min="4880" max="4880" width="15" style="2" customWidth="1"/>
    <col min="4881" max="4884" width="7.109375" style="2" customWidth="1"/>
    <col min="4885" max="5120" width="8.77734375" style="2" customWidth="1"/>
    <col min="5121" max="5121" width="15" style="2" customWidth="1"/>
    <col min="5122" max="5125" width="7.109375" style="2" customWidth="1"/>
    <col min="5126" max="5126" width="15" style="2" customWidth="1"/>
    <col min="5127" max="5130" width="7.109375" style="2" customWidth="1"/>
    <col min="5131" max="5131" width="15" style="2" customWidth="1"/>
    <col min="5132" max="5135" width="7.109375" style="2" customWidth="1"/>
    <col min="5136" max="5136" width="15" style="2" customWidth="1"/>
    <col min="5137" max="5140" width="7.109375" style="2" customWidth="1"/>
    <col min="5141" max="5376" width="8.77734375" style="2" customWidth="1"/>
    <col min="5377" max="5377" width="15" style="2" customWidth="1"/>
    <col min="5378" max="5381" width="7.109375" style="2" customWidth="1"/>
    <col min="5382" max="5382" width="15" style="2" customWidth="1"/>
    <col min="5383" max="5386" width="7.109375" style="2" customWidth="1"/>
    <col min="5387" max="5387" width="15" style="2" customWidth="1"/>
    <col min="5388" max="5391" width="7.109375" style="2" customWidth="1"/>
    <col min="5392" max="5392" width="15" style="2" customWidth="1"/>
    <col min="5393" max="5396" width="7.109375" style="2" customWidth="1"/>
    <col min="5397" max="5632" width="8.77734375" style="2" customWidth="1"/>
    <col min="5633" max="5633" width="15" style="2" customWidth="1"/>
    <col min="5634" max="5637" width="7.109375" style="2" customWidth="1"/>
    <col min="5638" max="5638" width="15" style="2" customWidth="1"/>
    <col min="5639" max="5642" width="7.109375" style="2" customWidth="1"/>
    <col min="5643" max="5643" width="15" style="2" customWidth="1"/>
    <col min="5644" max="5647" width="7.109375" style="2" customWidth="1"/>
    <col min="5648" max="5648" width="15" style="2" customWidth="1"/>
    <col min="5649" max="5652" width="7.109375" style="2" customWidth="1"/>
    <col min="5653" max="5888" width="8.77734375" style="2" customWidth="1"/>
    <col min="5889" max="5889" width="15" style="2" customWidth="1"/>
    <col min="5890" max="5893" width="7.109375" style="2" customWidth="1"/>
    <col min="5894" max="5894" width="15" style="2" customWidth="1"/>
    <col min="5895" max="5898" width="7.109375" style="2" customWidth="1"/>
    <col min="5899" max="5899" width="15" style="2" customWidth="1"/>
    <col min="5900" max="5903" width="7.109375" style="2" customWidth="1"/>
    <col min="5904" max="5904" width="15" style="2" customWidth="1"/>
    <col min="5905" max="5908" width="7.109375" style="2" customWidth="1"/>
    <col min="5909" max="6144" width="8.77734375" style="2" customWidth="1"/>
    <col min="6145" max="6145" width="15" style="2" customWidth="1"/>
    <col min="6146" max="6149" width="7.109375" style="2" customWidth="1"/>
    <col min="6150" max="6150" width="15" style="2" customWidth="1"/>
    <col min="6151" max="6154" width="7.109375" style="2" customWidth="1"/>
    <col min="6155" max="6155" width="15" style="2" customWidth="1"/>
    <col min="6156" max="6159" width="7.109375" style="2" customWidth="1"/>
    <col min="6160" max="6160" width="15" style="2" customWidth="1"/>
    <col min="6161" max="6164" width="7.109375" style="2" customWidth="1"/>
    <col min="6165" max="6400" width="8.77734375" style="2" customWidth="1"/>
    <col min="6401" max="6401" width="15" style="2" customWidth="1"/>
    <col min="6402" max="6405" width="7.109375" style="2" customWidth="1"/>
    <col min="6406" max="6406" width="15" style="2" customWidth="1"/>
    <col min="6407" max="6410" width="7.109375" style="2" customWidth="1"/>
    <col min="6411" max="6411" width="15" style="2" customWidth="1"/>
    <col min="6412" max="6415" width="7.109375" style="2" customWidth="1"/>
    <col min="6416" max="6416" width="15" style="2" customWidth="1"/>
    <col min="6417" max="6420" width="7.109375" style="2" customWidth="1"/>
    <col min="6421" max="6656" width="8.77734375" style="2" customWidth="1"/>
    <col min="6657" max="6657" width="15" style="2" customWidth="1"/>
    <col min="6658" max="6661" width="7.109375" style="2" customWidth="1"/>
    <col min="6662" max="6662" width="15" style="2" customWidth="1"/>
    <col min="6663" max="6666" width="7.109375" style="2" customWidth="1"/>
    <col min="6667" max="6667" width="15" style="2" customWidth="1"/>
    <col min="6668" max="6671" width="7.109375" style="2" customWidth="1"/>
    <col min="6672" max="6672" width="15" style="2" customWidth="1"/>
    <col min="6673" max="6676" width="7.109375" style="2" customWidth="1"/>
    <col min="6677" max="6912" width="8.77734375" style="2" customWidth="1"/>
    <col min="6913" max="6913" width="15" style="2" customWidth="1"/>
    <col min="6914" max="6917" width="7.109375" style="2" customWidth="1"/>
    <col min="6918" max="6918" width="15" style="2" customWidth="1"/>
    <col min="6919" max="6922" width="7.109375" style="2" customWidth="1"/>
    <col min="6923" max="6923" width="15" style="2" customWidth="1"/>
    <col min="6924" max="6927" width="7.109375" style="2" customWidth="1"/>
    <col min="6928" max="6928" width="15" style="2" customWidth="1"/>
    <col min="6929" max="6932" width="7.109375" style="2" customWidth="1"/>
    <col min="6933" max="7168" width="8.77734375" style="2" customWidth="1"/>
    <col min="7169" max="7169" width="15" style="2" customWidth="1"/>
    <col min="7170" max="7173" width="7.109375" style="2" customWidth="1"/>
    <col min="7174" max="7174" width="15" style="2" customWidth="1"/>
    <col min="7175" max="7178" width="7.109375" style="2" customWidth="1"/>
    <col min="7179" max="7179" width="15" style="2" customWidth="1"/>
    <col min="7180" max="7183" width="7.109375" style="2" customWidth="1"/>
    <col min="7184" max="7184" width="15" style="2" customWidth="1"/>
    <col min="7185" max="7188" width="7.109375" style="2" customWidth="1"/>
    <col min="7189" max="7424" width="8.77734375" style="2" customWidth="1"/>
    <col min="7425" max="7425" width="15" style="2" customWidth="1"/>
    <col min="7426" max="7429" width="7.109375" style="2" customWidth="1"/>
    <col min="7430" max="7430" width="15" style="2" customWidth="1"/>
    <col min="7431" max="7434" width="7.109375" style="2" customWidth="1"/>
    <col min="7435" max="7435" width="15" style="2" customWidth="1"/>
    <col min="7436" max="7439" width="7.109375" style="2" customWidth="1"/>
    <col min="7440" max="7440" width="15" style="2" customWidth="1"/>
    <col min="7441" max="7444" width="7.109375" style="2" customWidth="1"/>
    <col min="7445" max="7680" width="8.77734375" style="2" customWidth="1"/>
    <col min="7681" max="7681" width="15" style="2" customWidth="1"/>
    <col min="7682" max="7685" width="7.109375" style="2" customWidth="1"/>
    <col min="7686" max="7686" width="15" style="2" customWidth="1"/>
    <col min="7687" max="7690" width="7.109375" style="2" customWidth="1"/>
    <col min="7691" max="7691" width="15" style="2" customWidth="1"/>
    <col min="7692" max="7695" width="7.109375" style="2" customWidth="1"/>
    <col min="7696" max="7696" width="15" style="2" customWidth="1"/>
    <col min="7697" max="7700" width="7.109375" style="2" customWidth="1"/>
    <col min="7701" max="7936" width="8.77734375" style="2" customWidth="1"/>
    <col min="7937" max="7937" width="15" style="2" customWidth="1"/>
    <col min="7938" max="7941" width="7.109375" style="2" customWidth="1"/>
    <col min="7942" max="7942" width="15" style="2" customWidth="1"/>
    <col min="7943" max="7946" width="7.109375" style="2" customWidth="1"/>
    <col min="7947" max="7947" width="15" style="2" customWidth="1"/>
    <col min="7948" max="7951" width="7.109375" style="2" customWidth="1"/>
    <col min="7952" max="7952" width="15" style="2" customWidth="1"/>
    <col min="7953" max="7956" width="7.109375" style="2" customWidth="1"/>
    <col min="7957" max="8192" width="8.77734375" style="2" customWidth="1"/>
    <col min="8193" max="8193" width="15" style="2" customWidth="1"/>
    <col min="8194" max="8197" width="7.109375" style="2" customWidth="1"/>
    <col min="8198" max="8198" width="15" style="2" customWidth="1"/>
    <col min="8199" max="8202" width="7.109375" style="2" customWidth="1"/>
    <col min="8203" max="8203" width="15" style="2" customWidth="1"/>
    <col min="8204" max="8207" width="7.109375" style="2" customWidth="1"/>
    <col min="8208" max="8208" width="15" style="2" customWidth="1"/>
    <col min="8209" max="8212" width="7.109375" style="2" customWidth="1"/>
    <col min="8213" max="8448" width="8.77734375" style="2" customWidth="1"/>
    <col min="8449" max="8449" width="15" style="2" customWidth="1"/>
    <col min="8450" max="8453" width="7.109375" style="2" customWidth="1"/>
    <col min="8454" max="8454" width="15" style="2" customWidth="1"/>
    <col min="8455" max="8458" width="7.109375" style="2" customWidth="1"/>
    <col min="8459" max="8459" width="15" style="2" customWidth="1"/>
    <col min="8460" max="8463" width="7.109375" style="2" customWidth="1"/>
    <col min="8464" max="8464" width="15" style="2" customWidth="1"/>
    <col min="8465" max="8468" width="7.109375" style="2" customWidth="1"/>
    <col min="8469" max="8704" width="8.77734375" style="2" customWidth="1"/>
    <col min="8705" max="8705" width="15" style="2" customWidth="1"/>
    <col min="8706" max="8709" width="7.109375" style="2" customWidth="1"/>
    <col min="8710" max="8710" width="15" style="2" customWidth="1"/>
    <col min="8711" max="8714" width="7.109375" style="2" customWidth="1"/>
    <col min="8715" max="8715" width="15" style="2" customWidth="1"/>
    <col min="8716" max="8719" width="7.109375" style="2" customWidth="1"/>
    <col min="8720" max="8720" width="15" style="2" customWidth="1"/>
    <col min="8721" max="8724" width="7.109375" style="2" customWidth="1"/>
    <col min="8725" max="8960" width="8.77734375" style="2" customWidth="1"/>
    <col min="8961" max="8961" width="15" style="2" customWidth="1"/>
    <col min="8962" max="8965" width="7.109375" style="2" customWidth="1"/>
    <col min="8966" max="8966" width="15" style="2" customWidth="1"/>
    <col min="8967" max="8970" width="7.109375" style="2" customWidth="1"/>
    <col min="8971" max="8971" width="15" style="2" customWidth="1"/>
    <col min="8972" max="8975" width="7.109375" style="2" customWidth="1"/>
    <col min="8976" max="8976" width="15" style="2" customWidth="1"/>
    <col min="8977" max="8980" width="7.109375" style="2" customWidth="1"/>
    <col min="8981" max="9216" width="8.77734375" style="2" customWidth="1"/>
    <col min="9217" max="9217" width="15" style="2" customWidth="1"/>
    <col min="9218" max="9221" width="7.109375" style="2" customWidth="1"/>
    <col min="9222" max="9222" width="15" style="2" customWidth="1"/>
    <col min="9223" max="9226" width="7.109375" style="2" customWidth="1"/>
    <col min="9227" max="9227" width="15" style="2" customWidth="1"/>
    <col min="9228" max="9231" width="7.109375" style="2" customWidth="1"/>
    <col min="9232" max="9232" width="15" style="2" customWidth="1"/>
    <col min="9233" max="9236" width="7.109375" style="2" customWidth="1"/>
    <col min="9237" max="9472" width="8.77734375" style="2" customWidth="1"/>
    <col min="9473" max="9473" width="15" style="2" customWidth="1"/>
    <col min="9474" max="9477" width="7.109375" style="2" customWidth="1"/>
    <col min="9478" max="9478" width="15" style="2" customWidth="1"/>
    <col min="9479" max="9482" width="7.109375" style="2" customWidth="1"/>
    <col min="9483" max="9483" width="15" style="2" customWidth="1"/>
    <col min="9484" max="9487" width="7.109375" style="2" customWidth="1"/>
    <col min="9488" max="9488" width="15" style="2" customWidth="1"/>
    <col min="9489" max="9492" width="7.109375" style="2" customWidth="1"/>
    <col min="9493" max="9728" width="8.77734375" style="2" customWidth="1"/>
    <col min="9729" max="9729" width="15" style="2" customWidth="1"/>
    <col min="9730" max="9733" width="7.109375" style="2" customWidth="1"/>
    <col min="9734" max="9734" width="15" style="2" customWidth="1"/>
    <col min="9735" max="9738" width="7.109375" style="2" customWidth="1"/>
    <col min="9739" max="9739" width="15" style="2" customWidth="1"/>
    <col min="9740" max="9743" width="7.109375" style="2" customWidth="1"/>
    <col min="9744" max="9744" width="15" style="2" customWidth="1"/>
    <col min="9745" max="9748" width="7.109375" style="2" customWidth="1"/>
    <col min="9749" max="9984" width="8.77734375" style="2" customWidth="1"/>
    <col min="9985" max="9985" width="15" style="2" customWidth="1"/>
    <col min="9986" max="9989" width="7.109375" style="2" customWidth="1"/>
    <col min="9990" max="9990" width="15" style="2" customWidth="1"/>
    <col min="9991" max="9994" width="7.109375" style="2" customWidth="1"/>
    <col min="9995" max="9995" width="15" style="2" customWidth="1"/>
    <col min="9996" max="9999" width="7.109375" style="2" customWidth="1"/>
    <col min="10000" max="10000" width="15" style="2" customWidth="1"/>
    <col min="10001" max="10004" width="7.109375" style="2" customWidth="1"/>
    <col min="10005" max="10240" width="8.77734375" style="2" customWidth="1"/>
    <col min="10241" max="10241" width="15" style="2" customWidth="1"/>
    <col min="10242" max="10245" width="7.109375" style="2" customWidth="1"/>
    <col min="10246" max="10246" width="15" style="2" customWidth="1"/>
    <col min="10247" max="10250" width="7.109375" style="2" customWidth="1"/>
    <col min="10251" max="10251" width="15" style="2" customWidth="1"/>
    <col min="10252" max="10255" width="7.109375" style="2" customWidth="1"/>
    <col min="10256" max="10256" width="15" style="2" customWidth="1"/>
    <col min="10257" max="10260" width="7.109375" style="2" customWidth="1"/>
    <col min="10261" max="10496" width="8.77734375" style="2" customWidth="1"/>
    <col min="10497" max="10497" width="15" style="2" customWidth="1"/>
    <col min="10498" max="10501" width="7.109375" style="2" customWidth="1"/>
    <col min="10502" max="10502" width="15" style="2" customWidth="1"/>
    <col min="10503" max="10506" width="7.109375" style="2" customWidth="1"/>
    <col min="10507" max="10507" width="15" style="2" customWidth="1"/>
    <col min="10508" max="10511" width="7.109375" style="2" customWidth="1"/>
    <col min="10512" max="10512" width="15" style="2" customWidth="1"/>
    <col min="10513" max="10516" width="7.109375" style="2" customWidth="1"/>
    <col min="10517" max="10752" width="8.77734375" style="2" customWidth="1"/>
    <col min="10753" max="10753" width="15" style="2" customWidth="1"/>
    <col min="10754" max="10757" width="7.109375" style="2" customWidth="1"/>
    <col min="10758" max="10758" width="15" style="2" customWidth="1"/>
    <col min="10759" max="10762" width="7.109375" style="2" customWidth="1"/>
    <col min="10763" max="10763" width="15" style="2" customWidth="1"/>
    <col min="10764" max="10767" width="7.109375" style="2" customWidth="1"/>
    <col min="10768" max="10768" width="15" style="2" customWidth="1"/>
    <col min="10769" max="10772" width="7.109375" style="2" customWidth="1"/>
    <col min="10773" max="11008" width="8.77734375" style="2" customWidth="1"/>
    <col min="11009" max="11009" width="15" style="2" customWidth="1"/>
    <col min="11010" max="11013" width="7.109375" style="2" customWidth="1"/>
    <col min="11014" max="11014" width="15" style="2" customWidth="1"/>
    <col min="11015" max="11018" width="7.109375" style="2" customWidth="1"/>
    <col min="11019" max="11019" width="15" style="2" customWidth="1"/>
    <col min="11020" max="11023" width="7.109375" style="2" customWidth="1"/>
    <col min="11024" max="11024" width="15" style="2" customWidth="1"/>
    <col min="11025" max="11028" width="7.109375" style="2" customWidth="1"/>
    <col min="11029" max="11264" width="8.77734375" style="2" customWidth="1"/>
    <col min="11265" max="11265" width="15" style="2" customWidth="1"/>
    <col min="11266" max="11269" width="7.109375" style="2" customWidth="1"/>
    <col min="11270" max="11270" width="15" style="2" customWidth="1"/>
    <col min="11271" max="11274" width="7.109375" style="2" customWidth="1"/>
    <col min="11275" max="11275" width="15" style="2" customWidth="1"/>
    <col min="11276" max="11279" width="7.109375" style="2" customWidth="1"/>
    <col min="11280" max="11280" width="15" style="2" customWidth="1"/>
    <col min="11281" max="11284" width="7.109375" style="2" customWidth="1"/>
    <col min="11285" max="11520" width="8.77734375" style="2" customWidth="1"/>
    <col min="11521" max="11521" width="15" style="2" customWidth="1"/>
    <col min="11522" max="11525" width="7.109375" style="2" customWidth="1"/>
    <col min="11526" max="11526" width="15" style="2" customWidth="1"/>
    <col min="11527" max="11530" width="7.109375" style="2" customWidth="1"/>
    <col min="11531" max="11531" width="15" style="2" customWidth="1"/>
    <col min="11532" max="11535" width="7.109375" style="2" customWidth="1"/>
    <col min="11536" max="11536" width="15" style="2" customWidth="1"/>
    <col min="11537" max="11540" width="7.109375" style="2" customWidth="1"/>
    <col min="11541" max="11776" width="8.77734375" style="2" customWidth="1"/>
    <col min="11777" max="11777" width="15" style="2" customWidth="1"/>
    <col min="11778" max="11781" width="7.109375" style="2" customWidth="1"/>
    <col min="11782" max="11782" width="15" style="2" customWidth="1"/>
    <col min="11783" max="11786" width="7.109375" style="2" customWidth="1"/>
    <col min="11787" max="11787" width="15" style="2" customWidth="1"/>
    <col min="11788" max="11791" width="7.109375" style="2" customWidth="1"/>
    <col min="11792" max="11792" width="15" style="2" customWidth="1"/>
    <col min="11793" max="11796" width="7.109375" style="2" customWidth="1"/>
    <col min="11797" max="12032" width="8.77734375" style="2" customWidth="1"/>
    <col min="12033" max="12033" width="15" style="2" customWidth="1"/>
    <col min="12034" max="12037" width="7.109375" style="2" customWidth="1"/>
    <col min="12038" max="12038" width="15" style="2" customWidth="1"/>
    <col min="12039" max="12042" width="7.109375" style="2" customWidth="1"/>
    <col min="12043" max="12043" width="15" style="2" customWidth="1"/>
    <col min="12044" max="12047" width="7.109375" style="2" customWidth="1"/>
    <col min="12048" max="12048" width="15" style="2" customWidth="1"/>
    <col min="12049" max="12052" width="7.109375" style="2" customWidth="1"/>
    <col min="12053" max="12288" width="8.77734375" style="2" customWidth="1"/>
    <col min="12289" max="12289" width="15" style="2" customWidth="1"/>
    <col min="12290" max="12293" width="7.109375" style="2" customWidth="1"/>
    <col min="12294" max="12294" width="15" style="2" customWidth="1"/>
    <col min="12295" max="12298" width="7.109375" style="2" customWidth="1"/>
    <col min="12299" max="12299" width="15" style="2" customWidth="1"/>
    <col min="12300" max="12303" width="7.109375" style="2" customWidth="1"/>
    <col min="12304" max="12304" width="15" style="2" customWidth="1"/>
    <col min="12305" max="12308" width="7.109375" style="2" customWidth="1"/>
    <col min="12309" max="12544" width="8.77734375" style="2" customWidth="1"/>
    <col min="12545" max="12545" width="15" style="2" customWidth="1"/>
    <col min="12546" max="12549" width="7.109375" style="2" customWidth="1"/>
    <col min="12550" max="12550" width="15" style="2" customWidth="1"/>
    <col min="12551" max="12554" width="7.109375" style="2" customWidth="1"/>
    <col min="12555" max="12555" width="15" style="2" customWidth="1"/>
    <col min="12556" max="12559" width="7.109375" style="2" customWidth="1"/>
    <col min="12560" max="12560" width="15" style="2" customWidth="1"/>
    <col min="12561" max="12564" width="7.109375" style="2" customWidth="1"/>
    <col min="12565" max="12800" width="8.77734375" style="2" customWidth="1"/>
    <col min="12801" max="12801" width="15" style="2" customWidth="1"/>
    <col min="12802" max="12805" width="7.109375" style="2" customWidth="1"/>
    <col min="12806" max="12806" width="15" style="2" customWidth="1"/>
    <col min="12807" max="12810" width="7.109375" style="2" customWidth="1"/>
    <col min="12811" max="12811" width="15" style="2" customWidth="1"/>
    <col min="12812" max="12815" width="7.109375" style="2" customWidth="1"/>
    <col min="12816" max="12816" width="15" style="2" customWidth="1"/>
    <col min="12817" max="12820" width="7.109375" style="2" customWidth="1"/>
    <col min="12821" max="13056" width="8.77734375" style="2" customWidth="1"/>
    <col min="13057" max="13057" width="15" style="2" customWidth="1"/>
    <col min="13058" max="13061" width="7.109375" style="2" customWidth="1"/>
    <col min="13062" max="13062" width="15" style="2" customWidth="1"/>
    <col min="13063" max="13066" width="7.109375" style="2" customWidth="1"/>
    <col min="13067" max="13067" width="15" style="2" customWidth="1"/>
    <col min="13068" max="13071" width="7.109375" style="2" customWidth="1"/>
    <col min="13072" max="13072" width="15" style="2" customWidth="1"/>
    <col min="13073" max="13076" width="7.109375" style="2" customWidth="1"/>
    <col min="13077" max="13312" width="8.77734375" style="2" customWidth="1"/>
    <col min="13313" max="13313" width="15" style="2" customWidth="1"/>
    <col min="13314" max="13317" width="7.109375" style="2" customWidth="1"/>
    <col min="13318" max="13318" width="15" style="2" customWidth="1"/>
    <col min="13319" max="13322" width="7.109375" style="2" customWidth="1"/>
    <col min="13323" max="13323" width="15" style="2" customWidth="1"/>
    <col min="13324" max="13327" width="7.109375" style="2" customWidth="1"/>
    <col min="13328" max="13328" width="15" style="2" customWidth="1"/>
    <col min="13329" max="13332" width="7.109375" style="2" customWidth="1"/>
    <col min="13333" max="13568" width="8.77734375" style="2" customWidth="1"/>
    <col min="13569" max="13569" width="15" style="2" customWidth="1"/>
    <col min="13570" max="13573" width="7.109375" style="2" customWidth="1"/>
    <col min="13574" max="13574" width="15" style="2" customWidth="1"/>
    <col min="13575" max="13578" width="7.109375" style="2" customWidth="1"/>
    <col min="13579" max="13579" width="15" style="2" customWidth="1"/>
    <col min="13580" max="13583" width="7.109375" style="2" customWidth="1"/>
    <col min="13584" max="13584" width="15" style="2" customWidth="1"/>
    <col min="13585" max="13588" width="7.109375" style="2" customWidth="1"/>
    <col min="13589" max="13824" width="8.77734375" style="2" customWidth="1"/>
    <col min="13825" max="13825" width="15" style="2" customWidth="1"/>
    <col min="13826" max="13829" width="7.109375" style="2" customWidth="1"/>
    <col min="13830" max="13830" width="15" style="2" customWidth="1"/>
    <col min="13831" max="13834" width="7.109375" style="2" customWidth="1"/>
    <col min="13835" max="13835" width="15" style="2" customWidth="1"/>
    <col min="13836" max="13839" width="7.109375" style="2" customWidth="1"/>
    <col min="13840" max="13840" width="15" style="2" customWidth="1"/>
    <col min="13841" max="13844" width="7.109375" style="2" customWidth="1"/>
    <col min="13845" max="14080" width="8.77734375" style="2" customWidth="1"/>
    <col min="14081" max="14081" width="15" style="2" customWidth="1"/>
    <col min="14082" max="14085" width="7.109375" style="2" customWidth="1"/>
    <col min="14086" max="14086" width="15" style="2" customWidth="1"/>
    <col min="14087" max="14090" width="7.109375" style="2" customWidth="1"/>
    <col min="14091" max="14091" width="15" style="2" customWidth="1"/>
    <col min="14092" max="14095" width="7.109375" style="2" customWidth="1"/>
    <col min="14096" max="14096" width="15" style="2" customWidth="1"/>
    <col min="14097" max="14100" width="7.109375" style="2" customWidth="1"/>
    <col min="14101" max="14336" width="8.77734375" style="2" customWidth="1"/>
    <col min="14337" max="14337" width="15" style="2" customWidth="1"/>
    <col min="14338" max="14341" width="7.109375" style="2" customWidth="1"/>
    <col min="14342" max="14342" width="15" style="2" customWidth="1"/>
    <col min="14343" max="14346" width="7.109375" style="2" customWidth="1"/>
    <col min="14347" max="14347" width="15" style="2" customWidth="1"/>
    <col min="14348" max="14351" width="7.109375" style="2" customWidth="1"/>
    <col min="14352" max="14352" width="15" style="2" customWidth="1"/>
    <col min="14353" max="14356" width="7.109375" style="2" customWidth="1"/>
    <col min="14357" max="14592" width="8.77734375" style="2" customWidth="1"/>
    <col min="14593" max="14593" width="15" style="2" customWidth="1"/>
    <col min="14594" max="14597" width="7.109375" style="2" customWidth="1"/>
    <col min="14598" max="14598" width="15" style="2" customWidth="1"/>
    <col min="14599" max="14602" width="7.109375" style="2" customWidth="1"/>
    <col min="14603" max="14603" width="15" style="2" customWidth="1"/>
    <col min="14604" max="14607" width="7.109375" style="2" customWidth="1"/>
    <col min="14608" max="14608" width="15" style="2" customWidth="1"/>
    <col min="14609" max="14612" width="7.109375" style="2" customWidth="1"/>
    <col min="14613" max="14848" width="8.77734375" style="2" customWidth="1"/>
    <col min="14849" max="14849" width="15" style="2" customWidth="1"/>
    <col min="14850" max="14853" width="7.109375" style="2" customWidth="1"/>
    <col min="14854" max="14854" width="15" style="2" customWidth="1"/>
    <col min="14855" max="14858" width="7.109375" style="2" customWidth="1"/>
    <col min="14859" max="14859" width="15" style="2" customWidth="1"/>
    <col min="14860" max="14863" width="7.109375" style="2" customWidth="1"/>
    <col min="14864" max="14864" width="15" style="2" customWidth="1"/>
    <col min="14865" max="14868" width="7.109375" style="2" customWidth="1"/>
    <col min="14869" max="15104" width="8.77734375" style="2" customWidth="1"/>
    <col min="15105" max="15105" width="15" style="2" customWidth="1"/>
    <col min="15106" max="15109" width="7.109375" style="2" customWidth="1"/>
    <col min="15110" max="15110" width="15" style="2" customWidth="1"/>
    <col min="15111" max="15114" width="7.109375" style="2" customWidth="1"/>
    <col min="15115" max="15115" width="15" style="2" customWidth="1"/>
    <col min="15116" max="15119" width="7.109375" style="2" customWidth="1"/>
    <col min="15120" max="15120" width="15" style="2" customWidth="1"/>
    <col min="15121" max="15124" width="7.109375" style="2" customWidth="1"/>
    <col min="15125" max="15360" width="8.77734375" style="2" customWidth="1"/>
    <col min="15361" max="15361" width="15" style="2" customWidth="1"/>
    <col min="15362" max="15365" width="7.109375" style="2" customWidth="1"/>
    <col min="15366" max="15366" width="15" style="2" customWidth="1"/>
    <col min="15367" max="15370" width="7.109375" style="2" customWidth="1"/>
    <col min="15371" max="15371" width="15" style="2" customWidth="1"/>
    <col min="15372" max="15375" width="7.109375" style="2" customWidth="1"/>
    <col min="15376" max="15376" width="15" style="2" customWidth="1"/>
    <col min="15377" max="15380" width="7.109375" style="2" customWidth="1"/>
    <col min="15381" max="15616" width="8.77734375" style="2" customWidth="1"/>
    <col min="15617" max="15617" width="15" style="2" customWidth="1"/>
    <col min="15618" max="15621" width="7.109375" style="2" customWidth="1"/>
    <col min="15622" max="15622" width="15" style="2" customWidth="1"/>
    <col min="15623" max="15626" width="7.109375" style="2" customWidth="1"/>
    <col min="15627" max="15627" width="15" style="2" customWidth="1"/>
    <col min="15628" max="15631" width="7.109375" style="2" customWidth="1"/>
    <col min="15632" max="15632" width="15" style="2" customWidth="1"/>
    <col min="15633" max="15636" width="7.109375" style="2" customWidth="1"/>
    <col min="15637" max="15872" width="8.77734375" style="2" customWidth="1"/>
    <col min="15873" max="15873" width="15" style="2" customWidth="1"/>
    <col min="15874" max="15877" width="7.109375" style="2" customWidth="1"/>
    <col min="15878" max="15878" width="15" style="2" customWidth="1"/>
    <col min="15879" max="15882" width="7.109375" style="2" customWidth="1"/>
    <col min="15883" max="15883" width="15" style="2" customWidth="1"/>
    <col min="15884" max="15887" width="7.109375" style="2" customWidth="1"/>
    <col min="15888" max="15888" width="15" style="2" customWidth="1"/>
    <col min="15889" max="15892" width="7.109375" style="2" customWidth="1"/>
    <col min="15893" max="16128" width="8.77734375" style="2" customWidth="1"/>
    <col min="16129" max="16129" width="15" style="2" customWidth="1"/>
    <col min="16130" max="16133" width="7.109375" style="2" customWidth="1"/>
    <col min="16134" max="16134" width="15" style="2" customWidth="1"/>
    <col min="16135" max="16138" width="7.109375" style="2" customWidth="1"/>
    <col min="16139" max="16139" width="15" style="2" customWidth="1"/>
    <col min="16140" max="16143" width="7.109375" style="2" customWidth="1"/>
    <col min="16144" max="16144" width="15" style="2" customWidth="1"/>
    <col min="16145" max="16148" width="7.109375" style="2" customWidth="1"/>
    <col min="16149" max="16384" width="8.77734375" style="2" customWidth="1"/>
  </cols>
  <sheetData>
    <row r="1" spans="1:20" s="21" customFormat="1" ht="18.75" customHeight="1" x14ac:dyDescent="0.2">
      <c r="A1" s="24" t="s">
        <v>240</v>
      </c>
      <c r="B1" s="27" t="s">
        <v>239</v>
      </c>
      <c r="C1" s="27" t="s">
        <v>235</v>
      </c>
      <c r="D1" s="27" t="s">
        <v>64</v>
      </c>
      <c r="E1" s="27" t="s">
        <v>241</v>
      </c>
      <c r="F1" s="24" t="s">
        <v>240</v>
      </c>
      <c r="G1" s="27" t="s">
        <v>239</v>
      </c>
      <c r="H1" s="27" t="s">
        <v>235</v>
      </c>
      <c r="I1" s="27" t="s">
        <v>64</v>
      </c>
      <c r="J1" s="27" t="s">
        <v>241</v>
      </c>
      <c r="K1" s="31" t="s">
        <v>240</v>
      </c>
      <c r="L1" s="36" t="s">
        <v>239</v>
      </c>
      <c r="M1" s="36" t="s">
        <v>235</v>
      </c>
      <c r="N1" s="36" t="s">
        <v>64</v>
      </c>
      <c r="O1" s="36" t="s">
        <v>140</v>
      </c>
      <c r="P1" s="31" t="s">
        <v>240</v>
      </c>
      <c r="Q1" s="36" t="s">
        <v>239</v>
      </c>
      <c r="R1" s="36" t="s">
        <v>235</v>
      </c>
      <c r="S1" s="36" t="s">
        <v>64</v>
      </c>
      <c r="T1" s="36" t="s">
        <v>140</v>
      </c>
    </row>
    <row r="2" spans="1:20" s="21" customFormat="1" ht="18.75" customHeight="1" x14ac:dyDescent="0.2">
      <c r="A2" s="30" t="s">
        <v>346</v>
      </c>
      <c r="B2" s="37">
        <v>45</v>
      </c>
      <c r="C2" s="28">
        <v>49</v>
      </c>
      <c r="D2" s="28">
        <f t="shared" ref="D2:D17" si="0">SUM(B2:C2)</f>
        <v>94</v>
      </c>
      <c r="E2" s="28">
        <v>43</v>
      </c>
      <c r="F2" s="30" t="s">
        <v>345</v>
      </c>
      <c r="G2" s="28">
        <v>353</v>
      </c>
      <c r="H2" s="28">
        <v>346</v>
      </c>
      <c r="I2" s="28">
        <f>SUM(G2:H2)</f>
        <v>699</v>
      </c>
      <c r="J2" s="28">
        <v>278</v>
      </c>
      <c r="K2" s="25" t="s">
        <v>344</v>
      </c>
      <c r="L2" s="28">
        <v>83</v>
      </c>
      <c r="M2" s="28">
        <v>86</v>
      </c>
      <c r="N2" s="28">
        <f>SUM(L2:M2)</f>
        <v>169</v>
      </c>
      <c r="O2" s="28">
        <v>92</v>
      </c>
      <c r="P2" s="25" t="s">
        <v>343</v>
      </c>
      <c r="Q2" s="28">
        <v>131</v>
      </c>
      <c r="R2" s="28">
        <v>116</v>
      </c>
      <c r="S2" s="28">
        <f>SUM(Q2:R2)</f>
        <v>247</v>
      </c>
      <c r="T2" s="28">
        <v>104</v>
      </c>
    </row>
    <row r="3" spans="1:20" s="21" customFormat="1" ht="18.75" customHeight="1" x14ac:dyDescent="0.2">
      <c r="A3" s="30" t="s">
        <v>216</v>
      </c>
      <c r="B3" s="37">
        <v>88</v>
      </c>
      <c r="C3" s="28">
        <v>96</v>
      </c>
      <c r="D3" s="28">
        <f t="shared" si="0"/>
        <v>184</v>
      </c>
      <c r="E3" s="28">
        <v>75</v>
      </c>
      <c r="F3" s="30" t="s">
        <v>342</v>
      </c>
      <c r="G3" s="28">
        <v>129</v>
      </c>
      <c r="H3" s="28">
        <v>146</v>
      </c>
      <c r="I3" s="28">
        <f>SUM(G3:H3)</f>
        <v>275</v>
      </c>
      <c r="J3" s="28">
        <v>111</v>
      </c>
      <c r="K3" s="25" t="s">
        <v>341</v>
      </c>
      <c r="L3" s="28">
        <v>82</v>
      </c>
      <c r="M3" s="28">
        <v>110</v>
      </c>
      <c r="N3" s="28">
        <f>SUM(L3:M3)</f>
        <v>192</v>
      </c>
      <c r="O3" s="28">
        <v>93</v>
      </c>
      <c r="P3" s="24" t="s">
        <v>36</v>
      </c>
      <c r="Q3" s="28">
        <f>SUM(L25:L38,Q2)</f>
        <v>1491</v>
      </c>
      <c r="R3" s="28">
        <f>SUM(M25:M38,R2)</f>
        <v>1533</v>
      </c>
      <c r="S3" s="28">
        <f>SUM(N25:N38,S2)</f>
        <v>3024</v>
      </c>
      <c r="T3" s="28">
        <f>SUM(O25:O38,T2)</f>
        <v>1291</v>
      </c>
    </row>
    <row r="4" spans="1:20" s="21" customFormat="1" ht="18.75" customHeight="1" x14ac:dyDescent="0.2">
      <c r="A4" s="30" t="s">
        <v>339</v>
      </c>
      <c r="B4" s="37">
        <v>331</v>
      </c>
      <c r="C4" s="28">
        <v>340</v>
      </c>
      <c r="D4" s="28">
        <f t="shared" si="0"/>
        <v>671</v>
      </c>
      <c r="E4" s="28">
        <v>269</v>
      </c>
      <c r="F4" s="30" t="s">
        <v>338</v>
      </c>
      <c r="G4" s="28">
        <v>159</v>
      </c>
      <c r="H4" s="28">
        <v>146</v>
      </c>
      <c r="I4" s="28">
        <f>SUM(G4:H4)</f>
        <v>305</v>
      </c>
      <c r="J4" s="28">
        <v>134</v>
      </c>
      <c r="K4" s="25" t="s">
        <v>337</v>
      </c>
      <c r="L4" s="28">
        <v>57</v>
      </c>
      <c r="M4" s="28">
        <v>46</v>
      </c>
      <c r="N4" s="28">
        <f>SUM(L4:M4)</f>
        <v>103</v>
      </c>
      <c r="O4" s="28">
        <v>51</v>
      </c>
      <c r="P4" s="29"/>
      <c r="Q4" s="28"/>
      <c r="R4" s="28"/>
      <c r="S4" s="28"/>
      <c r="T4" s="28"/>
    </row>
    <row r="5" spans="1:20" s="21" customFormat="1" ht="18.75" customHeight="1" x14ac:dyDescent="0.2">
      <c r="A5" s="30" t="s">
        <v>336</v>
      </c>
      <c r="B5" s="37">
        <v>151</v>
      </c>
      <c r="C5" s="28">
        <v>135</v>
      </c>
      <c r="D5" s="28">
        <f t="shared" si="0"/>
        <v>286</v>
      </c>
      <c r="E5" s="28">
        <v>137</v>
      </c>
      <c r="F5" s="30" t="s">
        <v>335</v>
      </c>
      <c r="G5" s="28">
        <v>155</v>
      </c>
      <c r="H5" s="28">
        <v>168</v>
      </c>
      <c r="I5" s="28">
        <f>SUM(G5:H5)</f>
        <v>323</v>
      </c>
      <c r="J5" s="28">
        <v>116</v>
      </c>
      <c r="K5" s="24" t="s">
        <v>36</v>
      </c>
      <c r="L5" s="28">
        <f>SUM(G27:G38,L2:L4)</f>
        <v>1521</v>
      </c>
      <c r="M5" s="28">
        <f>SUM(H27:H38,M2:M4)</f>
        <v>1562</v>
      </c>
      <c r="N5" s="28">
        <f>SUM(I27:I38,N2:N4)</f>
        <v>3083</v>
      </c>
      <c r="O5" s="28">
        <f>SUM(J27:J38,O2:O4)</f>
        <v>1478</v>
      </c>
      <c r="P5" s="34" t="s">
        <v>333</v>
      </c>
      <c r="Q5" s="28">
        <f>SUM('11 地区別① '!Q26,B18,B28,B36,G6,G18,G25,L5,L23,Q3)</f>
        <v>16408</v>
      </c>
      <c r="R5" s="28">
        <f>SUM('11 地区別① '!R26,C18,C28,C36,H6,H18,H25,M5,M23,R3)</f>
        <v>17206</v>
      </c>
      <c r="S5" s="28">
        <f>SUM('11 地区別① '!S26,D18,D28,D36,I6,I18,I25,N5,N23,S3)</f>
        <v>33614</v>
      </c>
      <c r="T5" s="28">
        <f>SUM('11 地区別① '!T26,E18,E28,E36,J6,J18,J25,O5,O23,T3)</f>
        <v>14208</v>
      </c>
    </row>
    <row r="6" spans="1:20" s="21" customFormat="1" ht="18.75" customHeight="1" x14ac:dyDescent="0.2">
      <c r="A6" s="30" t="s">
        <v>3</v>
      </c>
      <c r="B6" s="37">
        <v>872</v>
      </c>
      <c r="C6" s="28">
        <v>935</v>
      </c>
      <c r="D6" s="28">
        <f t="shared" si="0"/>
        <v>1807</v>
      </c>
      <c r="E6" s="28">
        <v>700</v>
      </c>
      <c r="F6" s="31" t="s">
        <v>36</v>
      </c>
      <c r="G6" s="28">
        <f>SUM(B38,G2:G5)</f>
        <v>1011</v>
      </c>
      <c r="H6" s="28">
        <f>SUM(C38,H2:H5)</f>
        <v>1052</v>
      </c>
      <c r="I6" s="28">
        <f>SUM(D38,I2:I5)</f>
        <v>2063</v>
      </c>
      <c r="J6" s="28">
        <f>SUM(E38,J2:J5)</f>
        <v>824</v>
      </c>
      <c r="K6" s="25"/>
      <c r="L6" s="28"/>
      <c r="M6" s="28"/>
      <c r="N6" s="28"/>
      <c r="O6" s="28"/>
      <c r="P6" s="25"/>
      <c r="Q6" s="39"/>
      <c r="R6" s="39"/>
      <c r="S6" s="39"/>
      <c r="T6" s="39"/>
    </row>
    <row r="7" spans="1:20" s="21" customFormat="1" ht="18.75" customHeight="1" x14ac:dyDescent="0.2">
      <c r="A7" s="30" t="s">
        <v>89</v>
      </c>
      <c r="B7" s="37">
        <v>29</v>
      </c>
      <c r="C7" s="28">
        <v>27</v>
      </c>
      <c r="D7" s="28">
        <f t="shared" si="0"/>
        <v>56</v>
      </c>
      <c r="E7" s="28">
        <v>25</v>
      </c>
      <c r="F7" s="25"/>
      <c r="G7" s="28"/>
      <c r="H7" s="28"/>
      <c r="I7" s="28"/>
      <c r="J7" s="28"/>
      <c r="K7" s="25" t="s">
        <v>231</v>
      </c>
      <c r="L7" s="28">
        <v>101</v>
      </c>
      <c r="M7" s="28">
        <v>104</v>
      </c>
      <c r="N7" s="28">
        <f t="shared" ref="N7:N22" si="1">SUM(L7:M7)</f>
        <v>205</v>
      </c>
      <c r="O7" s="28">
        <v>95</v>
      </c>
      <c r="P7" s="25"/>
      <c r="Q7" s="40"/>
      <c r="R7" s="40"/>
      <c r="S7" s="40"/>
      <c r="T7" s="40"/>
    </row>
    <row r="8" spans="1:20" s="21" customFormat="1" ht="18.75" customHeight="1" x14ac:dyDescent="0.2">
      <c r="A8" s="30" t="s">
        <v>329</v>
      </c>
      <c r="B8" s="37">
        <v>13</v>
      </c>
      <c r="C8" s="28">
        <v>15</v>
      </c>
      <c r="D8" s="28">
        <f t="shared" si="0"/>
        <v>28</v>
      </c>
      <c r="E8" s="28">
        <v>22</v>
      </c>
      <c r="F8" s="25" t="s">
        <v>328</v>
      </c>
      <c r="G8" s="28">
        <v>208</v>
      </c>
      <c r="H8" s="28">
        <v>186</v>
      </c>
      <c r="I8" s="28">
        <f t="shared" ref="I8:I17" si="2">SUM(G8:H8)</f>
        <v>394</v>
      </c>
      <c r="J8" s="28">
        <v>172</v>
      </c>
      <c r="K8" s="25" t="s">
        <v>327</v>
      </c>
      <c r="L8" s="28">
        <v>128</v>
      </c>
      <c r="M8" s="28">
        <v>142</v>
      </c>
      <c r="N8" s="28">
        <f t="shared" si="1"/>
        <v>270</v>
      </c>
      <c r="O8" s="28">
        <v>121</v>
      </c>
      <c r="P8" s="25"/>
      <c r="Q8" s="40"/>
      <c r="R8" s="40"/>
      <c r="S8" s="40"/>
      <c r="T8" s="40"/>
    </row>
    <row r="9" spans="1:20" s="21" customFormat="1" ht="18.75" customHeight="1" x14ac:dyDescent="0.2">
      <c r="A9" s="30" t="s">
        <v>326</v>
      </c>
      <c r="B9" s="37">
        <v>100</v>
      </c>
      <c r="C9" s="28">
        <v>134</v>
      </c>
      <c r="D9" s="28">
        <f t="shared" si="0"/>
        <v>234</v>
      </c>
      <c r="E9" s="28">
        <v>101</v>
      </c>
      <c r="F9" s="25" t="s">
        <v>325</v>
      </c>
      <c r="G9" s="28">
        <v>210</v>
      </c>
      <c r="H9" s="28">
        <v>224</v>
      </c>
      <c r="I9" s="28">
        <f t="shared" si="2"/>
        <v>434</v>
      </c>
      <c r="J9" s="28">
        <v>162</v>
      </c>
      <c r="K9" s="25" t="s">
        <v>323</v>
      </c>
      <c r="L9" s="28">
        <v>123</v>
      </c>
      <c r="M9" s="28">
        <v>140</v>
      </c>
      <c r="N9" s="28">
        <f t="shared" si="1"/>
        <v>263</v>
      </c>
      <c r="O9" s="28">
        <v>106</v>
      </c>
      <c r="P9" s="25"/>
      <c r="Q9" s="40"/>
      <c r="R9" s="40"/>
      <c r="S9" s="40"/>
      <c r="T9" s="40"/>
    </row>
    <row r="10" spans="1:20" s="21" customFormat="1" ht="18.75" customHeight="1" x14ac:dyDescent="0.2">
      <c r="A10" s="30" t="s">
        <v>322</v>
      </c>
      <c r="B10" s="37">
        <v>883</v>
      </c>
      <c r="C10" s="28">
        <v>875</v>
      </c>
      <c r="D10" s="28">
        <f t="shared" si="0"/>
        <v>1758</v>
      </c>
      <c r="E10" s="28">
        <v>770</v>
      </c>
      <c r="F10" s="25" t="s">
        <v>320</v>
      </c>
      <c r="G10" s="28">
        <v>111</v>
      </c>
      <c r="H10" s="28">
        <v>113</v>
      </c>
      <c r="I10" s="28">
        <f t="shared" si="2"/>
        <v>224</v>
      </c>
      <c r="J10" s="28">
        <v>100</v>
      </c>
      <c r="K10" s="25" t="s">
        <v>130</v>
      </c>
      <c r="L10" s="28">
        <v>101</v>
      </c>
      <c r="M10" s="28">
        <v>112</v>
      </c>
      <c r="N10" s="28">
        <f t="shared" si="1"/>
        <v>213</v>
      </c>
      <c r="O10" s="28">
        <v>86</v>
      </c>
      <c r="P10" s="25"/>
      <c r="Q10" s="40"/>
      <c r="R10" s="40"/>
      <c r="S10" s="40"/>
      <c r="T10" s="40"/>
    </row>
    <row r="11" spans="1:20" s="21" customFormat="1" ht="18.75" customHeight="1" x14ac:dyDescent="0.2">
      <c r="A11" s="30" t="s">
        <v>319</v>
      </c>
      <c r="B11" s="37">
        <v>269</v>
      </c>
      <c r="C11" s="28">
        <v>282</v>
      </c>
      <c r="D11" s="28">
        <f t="shared" si="0"/>
        <v>551</v>
      </c>
      <c r="E11" s="28">
        <v>197</v>
      </c>
      <c r="F11" s="25" t="s">
        <v>160</v>
      </c>
      <c r="G11" s="28">
        <v>323</v>
      </c>
      <c r="H11" s="28">
        <v>303</v>
      </c>
      <c r="I11" s="28">
        <f t="shared" si="2"/>
        <v>626</v>
      </c>
      <c r="J11" s="28">
        <v>234</v>
      </c>
      <c r="K11" s="25" t="s">
        <v>15</v>
      </c>
      <c r="L11" s="28">
        <v>87</v>
      </c>
      <c r="M11" s="28">
        <v>111</v>
      </c>
      <c r="N11" s="28">
        <f t="shared" si="1"/>
        <v>198</v>
      </c>
      <c r="O11" s="28">
        <v>84</v>
      </c>
      <c r="P11" s="25"/>
      <c r="Q11" s="40"/>
      <c r="R11" s="40"/>
      <c r="S11" s="40"/>
      <c r="T11" s="40"/>
    </row>
    <row r="12" spans="1:20" s="21" customFormat="1" ht="18.75" customHeight="1" x14ac:dyDescent="0.2">
      <c r="A12" s="30" t="s">
        <v>316</v>
      </c>
      <c r="B12" s="37">
        <v>116</v>
      </c>
      <c r="C12" s="28">
        <v>104</v>
      </c>
      <c r="D12" s="28">
        <f t="shared" si="0"/>
        <v>220</v>
      </c>
      <c r="E12" s="28">
        <v>96</v>
      </c>
      <c r="F12" s="25" t="s">
        <v>315</v>
      </c>
      <c r="G12" s="28">
        <v>149</v>
      </c>
      <c r="H12" s="28">
        <v>140</v>
      </c>
      <c r="I12" s="28">
        <f t="shared" si="2"/>
        <v>289</v>
      </c>
      <c r="J12" s="28">
        <v>107</v>
      </c>
      <c r="K12" s="25" t="s">
        <v>313</v>
      </c>
      <c r="L12" s="28">
        <v>125</v>
      </c>
      <c r="M12" s="28">
        <v>131</v>
      </c>
      <c r="N12" s="28">
        <f t="shared" si="1"/>
        <v>256</v>
      </c>
      <c r="O12" s="28">
        <v>103</v>
      </c>
      <c r="P12" s="25"/>
      <c r="Q12" s="40"/>
      <c r="R12" s="40"/>
      <c r="S12" s="40"/>
      <c r="T12" s="40"/>
    </row>
    <row r="13" spans="1:20" s="22" customFormat="1" ht="18.75" customHeight="1" x14ac:dyDescent="0.2">
      <c r="A13" s="30" t="s">
        <v>106</v>
      </c>
      <c r="B13" s="37">
        <v>274</v>
      </c>
      <c r="C13" s="28">
        <v>282</v>
      </c>
      <c r="D13" s="28">
        <f t="shared" si="0"/>
        <v>556</v>
      </c>
      <c r="E13" s="28">
        <v>223</v>
      </c>
      <c r="F13" s="25" t="s">
        <v>57</v>
      </c>
      <c r="G13" s="28">
        <v>98</v>
      </c>
      <c r="H13" s="28">
        <v>96</v>
      </c>
      <c r="I13" s="28">
        <f t="shared" si="2"/>
        <v>194</v>
      </c>
      <c r="J13" s="28">
        <v>80</v>
      </c>
      <c r="K13" s="25" t="s">
        <v>312</v>
      </c>
      <c r="L13" s="28">
        <v>89</v>
      </c>
      <c r="M13" s="28">
        <v>92</v>
      </c>
      <c r="N13" s="28">
        <f t="shared" si="1"/>
        <v>181</v>
      </c>
      <c r="O13" s="28">
        <v>72</v>
      </c>
      <c r="P13" s="25"/>
      <c r="Q13" s="40"/>
      <c r="R13" s="40"/>
      <c r="S13" s="40"/>
      <c r="T13" s="40"/>
    </row>
    <row r="14" spans="1:20" s="21" customFormat="1" ht="18.75" customHeight="1" x14ac:dyDescent="0.2">
      <c r="A14" s="30" t="s">
        <v>311</v>
      </c>
      <c r="B14" s="37">
        <v>23</v>
      </c>
      <c r="C14" s="28">
        <v>24</v>
      </c>
      <c r="D14" s="28">
        <f t="shared" si="0"/>
        <v>47</v>
      </c>
      <c r="E14" s="28">
        <v>18</v>
      </c>
      <c r="F14" s="25" t="s">
        <v>310</v>
      </c>
      <c r="G14" s="28">
        <v>139</v>
      </c>
      <c r="H14" s="28">
        <v>152</v>
      </c>
      <c r="I14" s="28">
        <f t="shared" si="2"/>
        <v>291</v>
      </c>
      <c r="J14" s="28">
        <v>102</v>
      </c>
      <c r="K14" s="25" t="s">
        <v>309</v>
      </c>
      <c r="L14" s="28">
        <v>68</v>
      </c>
      <c r="M14" s="28">
        <v>88</v>
      </c>
      <c r="N14" s="28">
        <f t="shared" si="1"/>
        <v>156</v>
      </c>
      <c r="O14" s="28">
        <v>65</v>
      </c>
      <c r="P14" s="25"/>
      <c r="Q14" s="40"/>
      <c r="R14" s="40"/>
      <c r="S14" s="40"/>
      <c r="T14" s="40"/>
    </row>
    <row r="15" spans="1:20" s="21" customFormat="1" ht="18.75" customHeight="1" x14ac:dyDescent="0.2">
      <c r="A15" s="30" t="s">
        <v>308</v>
      </c>
      <c r="B15" s="37">
        <v>79</v>
      </c>
      <c r="C15" s="28">
        <v>93</v>
      </c>
      <c r="D15" s="28">
        <f t="shared" si="0"/>
        <v>172</v>
      </c>
      <c r="E15" s="28">
        <v>63</v>
      </c>
      <c r="F15" s="25" t="s">
        <v>306</v>
      </c>
      <c r="G15" s="28">
        <v>123</v>
      </c>
      <c r="H15" s="28">
        <v>100</v>
      </c>
      <c r="I15" s="28">
        <f t="shared" si="2"/>
        <v>223</v>
      </c>
      <c r="J15" s="28">
        <v>80</v>
      </c>
      <c r="K15" s="25" t="s">
        <v>304</v>
      </c>
      <c r="L15" s="28">
        <v>109</v>
      </c>
      <c r="M15" s="28">
        <v>109</v>
      </c>
      <c r="N15" s="28">
        <f t="shared" si="1"/>
        <v>218</v>
      </c>
      <c r="O15" s="28">
        <v>85</v>
      </c>
      <c r="P15" s="25"/>
      <c r="Q15" s="40"/>
      <c r="R15" s="40"/>
      <c r="S15" s="40"/>
      <c r="T15" s="40"/>
    </row>
    <row r="16" spans="1:20" s="21" customFormat="1" ht="18.75" customHeight="1" x14ac:dyDescent="0.2">
      <c r="A16" s="30" t="s">
        <v>303</v>
      </c>
      <c r="B16" s="37">
        <v>34</v>
      </c>
      <c r="C16" s="28">
        <v>40</v>
      </c>
      <c r="D16" s="28">
        <f t="shared" si="0"/>
        <v>74</v>
      </c>
      <c r="E16" s="28">
        <v>31</v>
      </c>
      <c r="F16" s="25" t="s">
        <v>301</v>
      </c>
      <c r="G16" s="28">
        <v>136</v>
      </c>
      <c r="H16" s="28">
        <v>128</v>
      </c>
      <c r="I16" s="28">
        <f t="shared" si="2"/>
        <v>264</v>
      </c>
      <c r="J16" s="28">
        <v>102</v>
      </c>
      <c r="K16" s="25" t="s">
        <v>299</v>
      </c>
      <c r="L16" s="28">
        <v>68</v>
      </c>
      <c r="M16" s="28">
        <v>114</v>
      </c>
      <c r="N16" s="28">
        <f t="shared" si="1"/>
        <v>182</v>
      </c>
      <c r="O16" s="28">
        <v>110</v>
      </c>
      <c r="P16" s="25"/>
      <c r="Q16" s="40"/>
      <c r="R16" s="40"/>
      <c r="S16" s="40"/>
      <c r="T16" s="40"/>
    </row>
    <row r="17" spans="1:20" s="22" customFormat="1" ht="18.75" customHeight="1" x14ac:dyDescent="0.2">
      <c r="A17" s="30" t="s">
        <v>29</v>
      </c>
      <c r="B17" s="37">
        <v>114</v>
      </c>
      <c r="C17" s="28">
        <v>117</v>
      </c>
      <c r="D17" s="28">
        <f t="shared" si="0"/>
        <v>231</v>
      </c>
      <c r="E17" s="28">
        <v>80</v>
      </c>
      <c r="F17" s="25" t="s">
        <v>298</v>
      </c>
      <c r="G17" s="28">
        <v>62</v>
      </c>
      <c r="H17" s="28">
        <v>88</v>
      </c>
      <c r="I17" s="28">
        <f t="shared" si="2"/>
        <v>150</v>
      </c>
      <c r="J17" s="28">
        <v>56</v>
      </c>
      <c r="K17" s="25" t="s">
        <v>297</v>
      </c>
      <c r="L17" s="28">
        <v>56</v>
      </c>
      <c r="M17" s="28">
        <v>62</v>
      </c>
      <c r="N17" s="28">
        <f t="shared" si="1"/>
        <v>118</v>
      </c>
      <c r="O17" s="28">
        <v>51</v>
      </c>
      <c r="P17" s="25"/>
      <c r="Q17" s="40"/>
      <c r="R17" s="40"/>
      <c r="S17" s="40"/>
      <c r="T17" s="40"/>
    </row>
    <row r="18" spans="1:20" s="21" customFormat="1" ht="18.75" customHeight="1" x14ac:dyDescent="0.2">
      <c r="A18" s="31" t="s">
        <v>36</v>
      </c>
      <c r="B18" s="38">
        <f>SUM('11 地区別① '!Q28:Q40,B2:B17)</f>
        <v>4792</v>
      </c>
      <c r="C18" s="38">
        <f>SUM('11 地区別① '!R28:R40,C2:C17)</f>
        <v>5076</v>
      </c>
      <c r="D18" s="38">
        <f>SUM('11 地区別① '!S28:S40,D2:D17)</f>
        <v>9868</v>
      </c>
      <c r="E18" s="38">
        <f>SUM('11 地区別① '!T28:T40,E2:E17)</f>
        <v>4171</v>
      </c>
      <c r="F18" s="24" t="s">
        <v>36</v>
      </c>
      <c r="G18" s="28">
        <f>SUM(G8:G17)</f>
        <v>1559</v>
      </c>
      <c r="H18" s="28">
        <f>SUM(H8:H17)</f>
        <v>1530</v>
      </c>
      <c r="I18" s="28">
        <f>SUM(I8:I17)</f>
        <v>3089</v>
      </c>
      <c r="J18" s="28">
        <f>SUM(J8:J17)</f>
        <v>1195</v>
      </c>
      <c r="K18" s="25" t="s">
        <v>296</v>
      </c>
      <c r="L18" s="28">
        <v>70</v>
      </c>
      <c r="M18" s="28">
        <v>110</v>
      </c>
      <c r="N18" s="28">
        <f t="shared" si="1"/>
        <v>180</v>
      </c>
      <c r="O18" s="28">
        <v>91</v>
      </c>
      <c r="P18" s="25"/>
      <c r="Q18" s="40"/>
      <c r="R18" s="40"/>
      <c r="S18" s="40"/>
      <c r="T18" s="40"/>
    </row>
    <row r="19" spans="1:20" s="21" customFormat="1" ht="18.75" customHeight="1" x14ac:dyDescent="0.2">
      <c r="A19" s="30"/>
      <c r="B19" s="37"/>
      <c r="C19" s="28"/>
      <c r="D19" s="28"/>
      <c r="E19" s="28"/>
      <c r="F19" s="26"/>
      <c r="G19" s="28"/>
      <c r="H19" s="28"/>
      <c r="I19" s="28"/>
      <c r="J19" s="28"/>
      <c r="K19" s="25" t="s">
        <v>254</v>
      </c>
      <c r="L19" s="28">
        <v>71</v>
      </c>
      <c r="M19" s="28">
        <v>72</v>
      </c>
      <c r="N19" s="28">
        <f t="shared" si="1"/>
        <v>143</v>
      </c>
      <c r="O19" s="28">
        <v>64</v>
      </c>
      <c r="P19" s="25"/>
      <c r="Q19" s="40"/>
      <c r="R19" s="40"/>
      <c r="S19" s="40"/>
      <c r="T19" s="40"/>
    </row>
    <row r="20" spans="1:20" s="21" customFormat="1" ht="18.75" customHeight="1" x14ac:dyDescent="0.2">
      <c r="A20" s="30" t="s">
        <v>284</v>
      </c>
      <c r="B20" s="37">
        <v>45</v>
      </c>
      <c r="C20" s="28">
        <v>55</v>
      </c>
      <c r="D20" s="28">
        <f t="shared" ref="D20:D27" si="3">SUM(B20:C20)</f>
        <v>100</v>
      </c>
      <c r="E20" s="28">
        <v>43</v>
      </c>
      <c r="F20" s="25" t="s">
        <v>246</v>
      </c>
      <c r="G20" s="28">
        <v>82</v>
      </c>
      <c r="H20" s="28">
        <v>96</v>
      </c>
      <c r="I20" s="28">
        <f>SUM(G20:H20)</f>
        <v>178</v>
      </c>
      <c r="J20" s="28">
        <v>77</v>
      </c>
      <c r="K20" s="25" t="s">
        <v>295</v>
      </c>
      <c r="L20" s="28">
        <v>150</v>
      </c>
      <c r="M20" s="28">
        <v>160</v>
      </c>
      <c r="N20" s="28">
        <f t="shared" si="1"/>
        <v>310</v>
      </c>
      <c r="O20" s="28">
        <v>141</v>
      </c>
      <c r="P20" s="25"/>
      <c r="Q20" s="40"/>
      <c r="R20" s="40"/>
      <c r="S20" s="40"/>
      <c r="T20" s="40"/>
    </row>
    <row r="21" spans="1:20" s="21" customFormat="1" ht="18.75" customHeight="1" x14ac:dyDescent="0.2">
      <c r="A21" s="30" t="s">
        <v>294</v>
      </c>
      <c r="B21" s="37">
        <v>111</v>
      </c>
      <c r="C21" s="28">
        <v>133</v>
      </c>
      <c r="D21" s="28">
        <f t="shared" si="3"/>
        <v>244</v>
      </c>
      <c r="E21" s="28">
        <v>94</v>
      </c>
      <c r="F21" s="25" t="s">
        <v>293</v>
      </c>
      <c r="G21" s="28">
        <v>85</v>
      </c>
      <c r="H21" s="28">
        <v>82</v>
      </c>
      <c r="I21" s="28">
        <f>SUM(G21:H21)</f>
        <v>167</v>
      </c>
      <c r="J21" s="28">
        <v>58</v>
      </c>
      <c r="K21" s="25" t="s">
        <v>270</v>
      </c>
      <c r="L21" s="28">
        <v>53</v>
      </c>
      <c r="M21" s="28">
        <v>52</v>
      </c>
      <c r="N21" s="28">
        <f t="shared" si="1"/>
        <v>105</v>
      </c>
      <c r="O21" s="28">
        <v>32</v>
      </c>
      <c r="P21" s="25"/>
      <c r="Q21" s="40"/>
      <c r="R21" s="40"/>
      <c r="S21" s="40"/>
      <c r="T21" s="40"/>
    </row>
    <row r="22" spans="1:20" s="21" customFormat="1" ht="18.75" customHeight="1" x14ac:dyDescent="0.2">
      <c r="A22" s="30" t="s">
        <v>292</v>
      </c>
      <c r="B22" s="37">
        <v>153</v>
      </c>
      <c r="C22" s="28">
        <v>178</v>
      </c>
      <c r="D22" s="28">
        <f t="shared" si="3"/>
        <v>331</v>
      </c>
      <c r="E22" s="28">
        <v>115</v>
      </c>
      <c r="F22" s="25" t="s">
        <v>255</v>
      </c>
      <c r="G22" s="28">
        <v>41</v>
      </c>
      <c r="H22" s="28">
        <v>65</v>
      </c>
      <c r="I22" s="28">
        <f>SUM(G22:H22)</f>
        <v>106</v>
      </c>
      <c r="J22" s="28">
        <v>55</v>
      </c>
      <c r="K22" s="29" t="s">
        <v>291</v>
      </c>
      <c r="L22" s="28" t="s">
        <v>424</v>
      </c>
      <c r="M22" s="28">
        <v>5</v>
      </c>
      <c r="N22" s="28">
        <f t="shared" si="1"/>
        <v>5</v>
      </c>
      <c r="O22" s="28">
        <v>5</v>
      </c>
      <c r="P22" s="25"/>
      <c r="Q22" s="40"/>
      <c r="R22" s="40"/>
      <c r="S22" s="40"/>
      <c r="T22" s="40"/>
    </row>
    <row r="23" spans="1:20" s="21" customFormat="1" ht="18.75" customHeight="1" x14ac:dyDescent="0.2">
      <c r="A23" s="30" t="s">
        <v>289</v>
      </c>
      <c r="B23" s="37">
        <v>175</v>
      </c>
      <c r="C23" s="28">
        <v>181</v>
      </c>
      <c r="D23" s="28">
        <f t="shared" si="3"/>
        <v>356</v>
      </c>
      <c r="E23" s="28">
        <v>128</v>
      </c>
      <c r="F23" s="25" t="s">
        <v>288</v>
      </c>
      <c r="G23" s="28">
        <v>52</v>
      </c>
      <c r="H23" s="28">
        <v>51</v>
      </c>
      <c r="I23" s="28">
        <f>SUM(G23:H23)</f>
        <v>103</v>
      </c>
      <c r="J23" s="28">
        <v>43</v>
      </c>
      <c r="K23" s="24" t="s">
        <v>36</v>
      </c>
      <c r="L23" s="28">
        <f>SUM(L7:L22)</f>
        <v>1399</v>
      </c>
      <c r="M23" s="28">
        <f>SUM(M7:M22)</f>
        <v>1604</v>
      </c>
      <c r="N23" s="28">
        <f>SUM(N7:N22)</f>
        <v>3003</v>
      </c>
      <c r="O23" s="28">
        <f>SUM(O7:O22)</f>
        <v>1311</v>
      </c>
      <c r="P23" s="25"/>
      <c r="Q23" s="40"/>
      <c r="R23" s="40"/>
      <c r="S23" s="40"/>
      <c r="T23" s="40"/>
    </row>
    <row r="24" spans="1:20" s="21" customFormat="1" ht="18.75" customHeight="1" x14ac:dyDescent="0.2">
      <c r="A24" s="30" t="s">
        <v>154</v>
      </c>
      <c r="B24" s="37">
        <v>38</v>
      </c>
      <c r="C24" s="28">
        <v>36</v>
      </c>
      <c r="D24" s="28">
        <f t="shared" si="3"/>
        <v>74</v>
      </c>
      <c r="E24" s="28">
        <v>28</v>
      </c>
      <c r="F24" s="25" t="s">
        <v>285</v>
      </c>
      <c r="G24" s="28">
        <v>103</v>
      </c>
      <c r="H24" s="28">
        <v>140</v>
      </c>
      <c r="I24" s="28">
        <f>SUM(G24:H24)</f>
        <v>243</v>
      </c>
      <c r="J24" s="28">
        <v>95</v>
      </c>
      <c r="K24" s="29"/>
      <c r="L24" s="28"/>
      <c r="M24" s="28"/>
      <c r="N24" s="28"/>
      <c r="O24" s="28"/>
      <c r="P24" s="24"/>
      <c r="Q24" s="41"/>
      <c r="R24" s="41"/>
      <c r="S24" s="41"/>
      <c r="T24" s="41"/>
    </row>
    <row r="25" spans="1:20" s="21" customFormat="1" ht="18.75" customHeight="1" x14ac:dyDescent="0.2">
      <c r="A25" s="30" t="s">
        <v>283</v>
      </c>
      <c r="B25" s="37">
        <v>206</v>
      </c>
      <c r="C25" s="28">
        <v>221</v>
      </c>
      <c r="D25" s="28">
        <f t="shared" si="3"/>
        <v>427</v>
      </c>
      <c r="E25" s="28">
        <v>145</v>
      </c>
      <c r="F25" s="24" t="s">
        <v>36</v>
      </c>
      <c r="G25" s="28">
        <f>SUM(G20:G24)</f>
        <v>363</v>
      </c>
      <c r="H25" s="28">
        <f>SUM(H20:H24)</f>
        <v>434</v>
      </c>
      <c r="I25" s="28">
        <f>SUM(I20:I24)</f>
        <v>797</v>
      </c>
      <c r="J25" s="28">
        <f>SUM(J20:J24)</f>
        <v>328</v>
      </c>
      <c r="K25" s="25" t="s">
        <v>282</v>
      </c>
      <c r="L25" s="28">
        <v>58</v>
      </c>
      <c r="M25" s="28">
        <v>61</v>
      </c>
      <c r="N25" s="28">
        <f t="shared" ref="N25:N38" si="4">SUM(L25:M25)</f>
        <v>119</v>
      </c>
      <c r="O25" s="28">
        <v>64</v>
      </c>
      <c r="P25" s="25"/>
      <c r="Q25" s="40"/>
      <c r="R25" s="40"/>
      <c r="S25" s="40"/>
      <c r="T25" s="40"/>
    </row>
    <row r="26" spans="1:20" s="21" customFormat="1" ht="18.75" customHeight="1" x14ac:dyDescent="0.2">
      <c r="A26" s="30" t="s">
        <v>281</v>
      </c>
      <c r="B26" s="37">
        <v>191</v>
      </c>
      <c r="C26" s="28">
        <v>186</v>
      </c>
      <c r="D26" s="28">
        <f t="shared" si="3"/>
        <v>377</v>
      </c>
      <c r="E26" s="28">
        <v>120</v>
      </c>
      <c r="F26" s="26"/>
      <c r="G26" s="28"/>
      <c r="H26" s="28"/>
      <c r="I26" s="28"/>
      <c r="J26" s="28"/>
      <c r="K26" s="25" t="s">
        <v>173</v>
      </c>
      <c r="L26" s="28">
        <v>114</v>
      </c>
      <c r="M26" s="28">
        <v>117</v>
      </c>
      <c r="N26" s="28">
        <f t="shared" si="4"/>
        <v>231</v>
      </c>
      <c r="O26" s="28">
        <v>101</v>
      </c>
      <c r="P26" s="25"/>
      <c r="Q26" s="40"/>
      <c r="R26" s="40"/>
      <c r="S26" s="40"/>
      <c r="T26" s="40"/>
    </row>
    <row r="27" spans="1:20" ht="18.75" customHeight="1" x14ac:dyDescent="0.2">
      <c r="A27" s="30" t="s">
        <v>280</v>
      </c>
      <c r="B27" s="37">
        <v>343</v>
      </c>
      <c r="C27" s="28">
        <v>317</v>
      </c>
      <c r="D27" s="28">
        <f t="shared" si="3"/>
        <v>660</v>
      </c>
      <c r="E27" s="28">
        <v>200</v>
      </c>
      <c r="F27" s="25" t="s">
        <v>153</v>
      </c>
      <c r="G27" s="28">
        <v>113</v>
      </c>
      <c r="H27" s="28">
        <v>126</v>
      </c>
      <c r="I27" s="28">
        <f t="shared" ref="I27:I38" si="5">SUM(G27:H27)</f>
        <v>239</v>
      </c>
      <c r="J27" s="28">
        <v>119</v>
      </c>
      <c r="K27" s="25" t="s">
        <v>279</v>
      </c>
      <c r="L27" s="28">
        <v>15</v>
      </c>
      <c r="M27" s="28">
        <v>13</v>
      </c>
      <c r="N27" s="28">
        <f t="shared" si="4"/>
        <v>28</v>
      </c>
      <c r="O27" s="28">
        <v>15</v>
      </c>
      <c r="P27" s="25"/>
      <c r="Q27" s="40"/>
      <c r="R27" s="40"/>
      <c r="S27" s="40"/>
      <c r="T27" s="40"/>
    </row>
    <row r="28" spans="1:20" ht="18.75" customHeight="1" x14ac:dyDescent="0.2">
      <c r="A28" s="31" t="s">
        <v>36</v>
      </c>
      <c r="B28" s="37">
        <f>SUM(B20:B27)</f>
        <v>1262</v>
      </c>
      <c r="C28" s="28">
        <f>SUM(C20:C27)</f>
        <v>1307</v>
      </c>
      <c r="D28" s="28">
        <f>SUM(D20:D27)</f>
        <v>2569</v>
      </c>
      <c r="E28" s="28">
        <f>SUM(E20:E27)</f>
        <v>873</v>
      </c>
      <c r="F28" s="25" t="s">
        <v>70</v>
      </c>
      <c r="G28" s="28">
        <v>269</v>
      </c>
      <c r="H28" s="28">
        <v>220</v>
      </c>
      <c r="I28" s="28">
        <f t="shared" si="5"/>
        <v>489</v>
      </c>
      <c r="J28" s="28">
        <v>296</v>
      </c>
      <c r="K28" s="25" t="s">
        <v>161</v>
      </c>
      <c r="L28" s="28">
        <v>127</v>
      </c>
      <c r="M28" s="28">
        <v>143</v>
      </c>
      <c r="N28" s="28">
        <f t="shared" si="4"/>
        <v>270</v>
      </c>
      <c r="O28" s="28">
        <v>114</v>
      </c>
      <c r="P28" s="30"/>
      <c r="Q28" s="42"/>
      <c r="R28" s="42"/>
      <c r="S28" s="42"/>
      <c r="T28" s="42"/>
    </row>
    <row r="29" spans="1:20" ht="18.75" customHeight="1" x14ac:dyDescent="0.2">
      <c r="A29" s="30"/>
      <c r="B29" s="37"/>
      <c r="C29" s="28"/>
      <c r="D29" s="28"/>
      <c r="E29" s="28"/>
      <c r="F29" s="25" t="s">
        <v>84</v>
      </c>
      <c r="G29" s="28">
        <v>83</v>
      </c>
      <c r="H29" s="28">
        <v>100</v>
      </c>
      <c r="I29" s="28">
        <f t="shared" si="5"/>
        <v>183</v>
      </c>
      <c r="J29" s="28">
        <v>76</v>
      </c>
      <c r="K29" s="25" t="s">
        <v>276</v>
      </c>
      <c r="L29" s="28">
        <v>93</v>
      </c>
      <c r="M29" s="28">
        <v>104</v>
      </c>
      <c r="N29" s="28">
        <f t="shared" si="4"/>
        <v>197</v>
      </c>
      <c r="O29" s="28">
        <v>84</v>
      </c>
      <c r="P29" s="30"/>
      <c r="Q29" s="42"/>
      <c r="R29" s="42"/>
      <c r="S29" s="42"/>
      <c r="T29" s="42"/>
    </row>
    <row r="30" spans="1:20" ht="18.75" customHeight="1" x14ac:dyDescent="0.2">
      <c r="A30" s="30" t="s">
        <v>274</v>
      </c>
      <c r="B30" s="37">
        <v>186</v>
      </c>
      <c r="C30" s="28">
        <v>195</v>
      </c>
      <c r="D30" s="28">
        <f t="shared" ref="D30:D35" si="6">SUM(B30:C30)</f>
        <v>381</v>
      </c>
      <c r="E30" s="28">
        <v>139</v>
      </c>
      <c r="F30" s="25" t="s">
        <v>271</v>
      </c>
      <c r="G30" s="28">
        <v>169</v>
      </c>
      <c r="H30" s="28">
        <v>192</v>
      </c>
      <c r="I30" s="28">
        <f t="shared" si="5"/>
        <v>361</v>
      </c>
      <c r="J30" s="28">
        <v>131</v>
      </c>
      <c r="K30" s="25" t="s">
        <v>267</v>
      </c>
      <c r="L30" s="28">
        <v>101</v>
      </c>
      <c r="M30" s="28">
        <v>115</v>
      </c>
      <c r="N30" s="28">
        <f t="shared" si="4"/>
        <v>216</v>
      </c>
      <c r="O30" s="28">
        <v>84</v>
      </c>
      <c r="P30" s="30"/>
      <c r="Q30" s="42"/>
      <c r="R30" s="42"/>
      <c r="S30" s="42"/>
      <c r="T30" s="42"/>
    </row>
    <row r="31" spans="1:20" ht="18.75" customHeight="1" x14ac:dyDescent="0.2">
      <c r="A31" s="30" t="s">
        <v>266</v>
      </c>
      <c r="B31" s="37">
        <v>39</v>
      </c>
      <c r="C31" s="28">
        <v>36</v>
      </c>
      <c r="D31" s="28">
        <f t="shared" si="6"/>
        <v>75</v>
      </c>
      <c r="E31" s="28">
        <v>29</v>
      </c>
      <c r="F31" s="25" t="s">
        <v>265</v>
      </c>
      <c r="G31" s="28">
        <v>115</v>
      </c>
      <c r="H31" s="28">
        <v>146</v>
      </c>
      <c r="I31" s="28">
        <f t="shared" si="5"/>
        <v>261</v>
      </c>
      <c r="J31" s="28">
        <v>122</v>
      </c>
      <c r="K31" s="25" t="s">
        <v>77</v>
      </c>
      <c r="L31" s="28">
        <v>137</v>
      </c>
      <c r="M31" s="28">
        <v>142</v>
      </c>
      <c r="N31" s="28">
        <f t="shared" si="4"/>
        <v>279</v>
      </c>
      <c r="O31" s="28">
        <v>106</v>
      </c>
      <c r="P31" s="30"/>
      <c r="Q31" s="42"/>
      <c r="R31" s="42"/>
      <c r="S31" s="42"/>
      <c r="T31" s="42"/>
    </row>
    <row r="32" spans="1:20" ht="18.75" customHeight="1" x14ac:dyDescent="0.2">
      <c r="A32" s="30" t="s">
        <v>264</v>
      </c>
      <c r="B32" s="37">
        <v>104</v>
      </c>
      <c r="C32" s="28">
        <v>95</v>
      </c>
      <c r="D32" s="28">
        <f t="shared" si="6"/>
        <v>199</v>
      </c>
      <c r="E32" s="28">
        <v>92</v>
      </c>
      <c r="F32" s="25" t="s">
        <v>262</v>
      </c>
      <c r="G32" s="28">
        <v>34</v>
      </c>
      <c r="H32" s="28">
        <v>38</v>
      </c>
      <c r="I32" s="28">
        <f t="shared" si="5"/>
        <v>72</v>
      </c>
      <c r="J32" s="28">
        <v>50</v>
      </c>
      <c r="K32" s="25" t="s">
        <v>261</v>
      </c>
      <c r="L32" s="28">
        <v>63</v>
      </c>
      <c r="M32" s="28">
        <v>57</v>
      </c>
      <c r="N32" s="28">
        <f t="shared" si="4"/>
        <v>120</v>
      </c>
      <c r="O32" s="28">
        <v>47</v>
      </c>
      <c r="P32" s="30"/>
      <c r="Q32" s="42"/>
      <c r="R32" s="42"/>
      <c r="S32" s="42"/>
      <c r="T32" s="42"/>
    </row>
    <row r="33" spans="1:20" ht="18.75" customHeight="1" x14ac:dyDescent="0.2">
      <c r="A33" s="30" t="s">
        <v>260</v>
      </c>
      <c r="B33" s="37">
        <v>154</v>
      </c>
      <c r="C33" s="28">
        <v>162</v>
      </c>
      <c r="D33" s="28">
        <f t="shared" si="6"/>
        <v>316</v>
      </c>
      <c r="E33" s="28">
        <v>111</v>
      </c>
      <c r="F33" s="25" t="s">
        <v>126</v>
      </c>
      <c r="G33" s="28">
        <v>67</v>
      </c>
      <c r="H33" s="28">
        <v>83</v>
      </c>
      <c r="I33" s="28">
        <f t="shared" si="5"/>
        <v>150</v>
      </c>
      <c r="J33" s="28">
        <v>65</v>
      </c>
      <c r="K33" s="25" t="s">
        <v>259</v>
      </c>
      <c r="L33" s="28">
        <v>118</v>
      </c>
      <c r="M33" s="28">
        <v>105</v>
      </c>
      <c r="N33" s="28">
        <f t="shared" si="4"/>
        <v>223</v>
      </c>
      <c r="O33" s="28">
        <v>93</v>
      </c>
      <c r="P33" s="30"/>
      <c r="Q33" s="42"/>
      <c r="R33" s="42"/>
      <c r="S33" s="42"/>
      <c r="T33" s="42"/>
    </row>
    <row r="34" spans="1:20" ht="18.75" customHeight="1" x14ac:dyDescent="0.2">
      <c r="A34" s="30" t="s">
        <v>103</v>
      </c>
      <c r="B34" s="37">
        <v>118</v>
      </c>
      <c r="C34" s="28">
        <v>135</v>
      </c>
      <c r="D34" s="28">
        <f t="shared" si="6"/>
        <v>253</v>
      </c>
      <c r="E34" s="28">
        <v>108</v>
      </c>
      <c r="F34" s="25" t="s">
        <v>258</v>
      </c>
      <c r="G34" s="28">
        <v>73</v>
      </c>
      <c r="H34" s="28">
        <v>79</v>
      </c>
      <c r="I34" s="28">
        <f t="shared" si="5"/>
        <v>152</v>
      </c>
      <c r="J34" s="28">
        <v>67</v>
      </c>
      <c r="K34" s="25" t="s">
        <v>256</v>
      </c>
      <c r="L34" s="28">
        <v>90</v>
      </c>
      <c r="M34" s="28">
        <v>99</v>
      </c>
      <c r="N34" s="28">
        <f t="shared" si="4"/>
        <v>189</v>
      </c>
      <c r="O34" s="28">
        <v>89</v>
      </c>
      <c r="P34" s="30"/>
      <c r="Q34" s="42"/>
      <c r="R34" s="42"/>
      <c r="S34" s="42"/>
      <c r="T34" s="42"/>
    </row>
    <row r="35" spans="1:20" ht="18.75" customHeight="1" x14ac:dyDescent="0.2">
      <c r="A35" s="30" t="s">
        <v>253</v>
      </c>
      <c r="B35" s="37">
        <v>34</v>
      </c>
      <c r="C35" s="28">
        <v>38</v>
      </c>
      <c r="D35" s="28">
        <f t="shared" si="6"/>
        <v>72</v>
      </c>
      <c r="E35" s="28">
        <v>26</v>
      </c>
      <c r="F35" s="25" t="s">
        <v>252</v>
      </c>
      <c r="G35" s="28">
        <v>59</v>
      </c>
      <c r="H35" s="28">
        <v>61</v>
      </c>
      <c r="I35" s="28">
        <f t="shared" si="5"/>
        <v>120</v>
      </c>
      <c r="J35" s="28">
        <v>56</v>
      </c>
      <c r="K35" s="25" t="s">
        <v>213</v>
      </c>
      <c r="L35" s="28">
        <v>123</v>
      </c>
      <c r="M35" s="28">
        <v>130</v>
      </c>
      <c r="N35" s="28">
        <f t="shared" si="4"/>
        <v>253</v>
      </c>
      <c r="O35" s="28">
        <v>110</v>
      </c>
      <c r="P35" s="30"/>
      <c r="Q35" s="42"/>
      <c r="R35" s="42"/>
      <c r="S35" s="42"/>
      <c r="T35" s="42"/>
    </row>
    <row r="36" spans="1:20" ht="18.75" customHeight="1" x14ac:dyDescent="0.2">
      <c r="A36" s="31" t="s">
        <v>36</v>
      </c>
      <c r="B36" s="37">
        <f>SUM(B30:B35)</f>
        <v>635</v>
      </c>
      <c r="C36" s="28">
        <f>SUM(C30:C35)</f>
        <v>661</v>
      </c>
      <c r="D36" s="28">
        <f>SUM(D30:D35)</f>
        <v>1296</v>
      </c>
      <c r="E36" s="28">
        <f>SUM(E30:E35)</f>
        <v>505</v>
      </c>
      <c r="F36" s="25" t="s">
        <v>251</v>
      </c>
      <c r="G36" s="28">
        <v>142</v>
      </c>
      <c r="H36" s="28">
        <v>136</v>
      </c>
      <c r="I36" s="28">
        <f t="shared" si="5"/>
        <v>278</v>
      </c>
      <c r="J36" s="28">
        <v>113</v>
      </c>
      <c r="K36" s="25" t="s">
        <v>249</v>
      </c>
      <c r="L36" s="28">
        <v>127</v>
      </c>
      <c r="M36" s="28">
        <v>119</v>
      </c>
      <c r="N36" s="28">
        <f t="shared" si="4"/>
        <v>246</v>
      </c>
      <c r="O36" s="28">
        <v>102</v>
      </c>
      <c r="P36" s="30"/>
      <c r="Q36" s="42"/>
      <c r="R36" s="42"/>
      <c r="S36" s="42"/>
      <c r="T36" s="42"/>
    </row>
    <row r="37" spans="1:20" ht="18.75" customHeight="1" x14ac:dyDescent="0.2">
      <c r="A37" s="30"/>
      <c r="B37" s="37"/>
      <c r="C37" s="28"/>
      <c r="D37" s="28"/>
      <c r="E37" s="28"/>
      <c r="F37" s="25" t="s">
        <v>248</v>
      </c>
      <c r="G37" s="28">
        <v>76</v>
      </c>
      <c r="H37" s="28">
        <v>72</v>
      </c>
      <c r="I37" s="28">
        <f t="shared" si="5"/>
        <v>148</v>
      </c>
      <c r="J37" s="28">
        <v>76</v>
      </c>
      <c r="K37" s="25" t="s">
        <v>247</v>
      </c>
      <c r="L37" s="28">
        <v>83</v>
      </c>
      <c r="M37" s="28">
        <v>83</v>
      </c>
      <c r="N37" s="28">
        <f t="shared" si="4"/>
        <v>166</v>
      </c>
      <c r="O37" s="28">
        <v>65</v>
      </c>
      <c r="P37" s="30"/>
      <c r="Q37" s="42"/>
      <c r="R37" s="42"/>
      <c r="S37" s="42"/>
      <c r="T37" s="42"/>
    </row>
    <row r="38" spans="1:20" ht="18.75" customHeight="1" x14ac:dyDescent="0.2">
      <c r="A38" s="30" t="s">
        <v>244</v>
      </c>
      <c r="B38" s="37">
        <v>215</v>
      </c>
      <c r="C38" s="28">
        <v>246</v>
      </c>
      <c r="D38" s="28">
        <f>SUM(B38:C38)</f>
        <v>461</v>
      </c>
      <c r="E38" s="28">
        <v>185</v>
      </c>
      <c r="F38" s="25" t="s">
        <v>243</v>
      </c>
      <c r="G38" s="28">
        <v>99</v>
      </c>
      <c r="H38" s="28">
        <v>67</v>
      </c>
      <c r="I38" s="28">
        <f t="shared" si="5"/>
        <v>166</v>
      </c>
      <c r="J38" s="28">
        <v>71</v>
      </c>
      <c r="K38" s="25" t="s">
        <v>242</v>
      </c>
      <c r="L38" s="28">
        <v>111</v>
      </c>
      <c r="M38" s="28">
        <v>129</v>
      </c>
      <c r="N38" s="28">
        <f t="shared" si="4"/>
        <v>240</v>
      </c>
      <c r="O38" s="28">
        <v>113</v>
      </c>
      <c r="P38" s="30"/>
      <c r="Q38" s="42"/>
      <c r="R38" s="42"/>
      <c r="S38" s="42"/>
      <c r="T38" s="42"/>
    </row>
    <row r="39" spans="1:20" ht="18.75" customHeight="1" x14ac:dyDescent="0.2">
      <c r="F39" s="12"/>
      <c r="G39" s="12"/>
      <c r="H39" s="10"/>
      <c r="I39" s="12"/>
    </row>
    <row r="40" spans="1:20" ht="18.75" customHeight="1" x14ac:dyDescent="0.2">
      <c r="G40" s="10"/>
      <c r="H40" s="12"/>
      <c r="I40" s="12"/>
    </row>
    <row r="41" spans="1:20" ht="18.75" customHeight="1" x14ac:dyDescent="0.2">
      <c r="G41" s="10"/>
      <c r="H41" s="12"/>
      <c r="I41" s="12"/>
    </row>
    <row r="42" spans="1:20" ht="18.75" customHeight="1" x14ac:dyDescent="0.2">
      <c r="G42" s="10"/>
      <c r="H42" s="12"/>
      <c r="I42" s="12"/>
    </row>
    <row r="43" spans="1:20" ht="18.75" customHeight="1" x14ac:dyDescent="0.2">
      <c r="A43" s="10"/>
      <c r="E43" s="10"/>
      <c r="G43" s="10"/>
      <c r="H43" s="12"/>
      <c r="I43" s="12"/>
    </row>
    <row r="44" spans="1:20" ht="18.75" customHeight="1" x14ac:dyDescent="0.2">
      <c r="A44" s="10"/>
      <c r="E44" s="10"/>
      <c r="G44" s="10"/>
      <c r="H44" s="12"/>
      <c r="I44" s="12"/>
    </row>
    <row r="45" spans="1:20" ht="18.75" customHeight="1" x14ac:dyDescent="0.2">
      <c r="A45" s="10"/>
      <c r="E45" s="10"/>
      <c r="G45" s="10"/>
      <c r="H45" s="12"/>
      <c r="I45" s="12"/>
    </row>
    <row r="46" spans="1:20" ht="18.75" customHeight="1" x14ac:dyDescent="0.2"/>
    <row r="47" spans="1:20" ht="18.75" customHeight="1" x14ac:dyDescent="0.2">
      <c r="A47" s="10"/>
      <c r="G47" s="10"/>
    </row>
    <row r="48" spans="1:20" ht="18.75" customHeight="1" x14ac:dyDescent="0.2">
      <c r="A48" s="10"/>
      <c r="G48" s="10"/>
    </row>
    <row r="49" spans="1:7" ht="18.75" customHeight="1" x14ac:dyDescent="0.2">
      <c r="A49" s="10"/>
      <c r="G49" s="10"/>
    </row>
    <row r="50" spans="1:7" ht="18.75" customHeight="1" x14ac:dyDescent="0.2">
      <c r="A50" s="10"/>
      <c r="G50" s="10"/>
    </row>
    <row r="51" spans="1:7" ht="18.75" customHeight="1" x14ac:dyDescent="0.2">
      <c r="A51" s="10"/>
      <c r="G51" s="10"/>
    </row>
    <row r="52" spans="1:7" ht="18.75" customHeight="1" x14ac:dyDescent="0.2">
      <c r="A52" s="10"/>
      <c r="G52" s="10"/>
    </row>
    <row r="53" spans="1:7" ht="19.5" customHeight="1" x14ac:dyDescent="0.2">
      <c r="A53" s="10"/>
      <c r="G53" s="10"/>
    </row>
    <row r="54" spans="1:7" ht="19.5" customHeight="1" x14ac:dyDescent="0.2">
      <c r="A54" s="10"/>
      <c r="G54" s="10"/>
    </row>
    <row r="55" spans="1:7" ht="19.5" customHeight="1" x14ac:dyDescent="0.2">
      <c r="A55" s="10"/>
      <c r="G55" s="10"/>
    </row>
    <row r="56" spans="1:7" ht="19.5" customHeight="1" x14ac:dyDescent="0.2">
      <c r="A56" s="10"/>
      <c r="G56" s="10"/>
    </row>
    <row r="57" spans="1:7" ht="19.5" customHeight="1" x14ac:dyDescent="0.2">
      <c r="A57" s="10"/>
      <c r="G57" s="10"/>
    </row>
    <row r="58" spans="1:7" ht="19.5" customHeight="1" x14ac:dyDescent="0.2">
      <c r="A58" s="10"/>
      <c r="G58" s="10"/>
    </row>
    <row r="59" spans="1:7" ht="19.5" customHeight="1" x14ac:dyDescent="0.2">
      <c r="A59" s="10"/>
      <c r="G59" s="10"/>
    </row>
    <row r="60" spans="1:7" ht="19.5" customHeight="1" x14ac:dyDescent="0.2">
      <c r="A60" s="10"/>
      <c r="G60" s="10"/>
    </row>
    <row r="61" spans="1:7" ht="19.5" customHeight="1" x14ac:dyDescent="0.2">
      <c r="A61" s="10"/>
      <c r="G61" s="10"/>
    </row>
    <row r="62" spans="1:7" ht="19.5" customHeight="1" x14ac:dyDescent="0.2">
      <c r="A62" s="10"/>
      <c r="G62" s="10"/>
    </row>
    <row r="63" spans="1:7" ht="19.5" customHeight="1" x14ac:dyDescent="0.2">
      <c r="A63" s="10"/>
      <c r="G63" s="10"/>
    </row>
    <row r="64" spans="1:7" ht="19.5" customHeight="1" x14ac:dyDescent="0.2">
      <c r="G64" s="10"/>
    </row>
    <row r="65" spans="7:7" ht="19.5" customHeight="1" x14ac:dyDescent="0.2">
      <c r="G65" s="10"/>
    </row>
    <row r="66" spans="7:7" ht="19.5" customHeight="1" x14ac:dyDescent="0.2">
      <c r="G66" s="10"/>
    </row>
    <row r="67" spans="7:7" ht="19.5" customHeight="1" x14ac:dyDescent="0.2">
      <c r="G67" s="10"/>
    </row>
    <row r="68" spans="7:7" ht="19.5" customHeight="1" x14ac:dyDescent="0.2">
      <c r="G68" s="10"/>
    </row>
    <row r="69" spans="7:7" ht="19.5" customHeight="1" x14ac:dyDescent="0.2"/>
    <row r="70" spans="7:7" ht="19.5" customHeight="1" x14ac:dyDescent="0.2"/>
    <row r="71" spans="7:7" ht="19.5" customHeight="1" x14ac:dyDescent="0.2"/>
    <row r="72" spans="7:7" ht="19.5" customHeight="1" x14ac:dyDescent="0.2"/>
    <row r="73" spans="7:7" ht="19.5" customHeight="1" x14ac:dyDescent="0.2"/>
    <row r="74" spans="7:7" ht="19.5" customHeight="1" x14ac:dyDescent="0.2"/>
    <row r="75" spans="7:7" ht="19.5" customHeight="1" x14ac:dyDescent="0.2"/>
    <row r="76" spans="7:7" ht="19.5" customHeight="1" x14ac:dyDescent="0.2"/>
    <row r="77" spans="7:7" ht="19.5" customHeight="1" x14ac:dyDescent="0.2"/>
    <row r="78" spans="7:7" ht="19.5" customHeight="1" x14ac:dyDescent="0.2"/>
    <row r="79" spans="7:7" ht="19.5" customHeight="1" x14ac:dyDescent="0.2"/>
    <row r="80" spans="7:7" ht="19.5" customHeight="1" x14ac:dyDescent="0.2"/>
    <row r="81" ht="19.5" customHeight="1" x14ac:dyDescent="0.2"/>
    <row r="82" ht="19.5" customHeight="1" x14ac:dyDescent="0.2"/>
    <row r="83" ht="19.5" customHeight="1" x14ac:dyDescent="0.2"/>
    <row r="84" ht="19.5" customHeight="1" x14ac:dyDescent="0.2"/>
    <row r="85" ht="19.5" customHeight="1" x14ac:dyDescent="0.2"/>
    <row r="86" ht="19.5" customHeight="1" x14ac:dyDescent="0.2"/>
    <row r="87" ht="19.5" customHeight="1" x14ac:dyDescent="0.2"/>
    <row r="88" ht="19.5" customHeight="1" x14ac:dyDescent="0.2"/>
    <row r="89" ht="19.5" customHeight="1" x14ac:dyDescent="0.2"/>
    <row r="90" ht="19.5" customHeight="1" x14ac:dyDescent="0.2"/>
    <row r="91" ht="19.5" customHeight="1" x14ac:dyDescent="0.2"/>
    <row r="92" ht="19.5" customHeight="1" x14ac:dyDescent="0.2"/>
    <row r="93" ht="19.5" customHeight="1" x14ac:dyDescent="0.2"/>
    <row r="94" ht="19.5" customHeight="1" x14ac:dyDescent="0.2"/>
    <row r="95" ht="19.5" customHeight="1" x14ac:dyDescent="0.2"/>
    <row r="96" ht="19.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</sheetData>
  <customSheetViews>
    <customSheetView guid="{6E55E4BA-C1C2-4101-834B-52C868038F9B}" showGridLines="0" fitToPage="1" view="pageBreakPreview">
      <selection activeCell="T2" sqref="T2"/>
      <pageMargins left="0.7" right="0.7" top="0.75" bottom="0.75" header="0.3" footer="0.3"/>
      <pageSetup paperSize="9" scale="71" orientation="landscape" r:id="rId1"/>
    </customSheetView>
    <customSheetView guid="{CF18ACAE-566C-B444-9D54-F57A92362192}" showGridLines="0" fitToPage="1" view="pageBreakPreview">
      <selection activeCell="T2" sqref="T2"/>
      <pageMargins left="0.7" right="0.7" top="0.75" bottom="0.75" header="0.3" footer="0.3"/>
      <pageSetup paperSize="9" orientation="landscape" r:id="rId2"/>
    </customSheetView>
    <customSheetView guid="{78F0B045-E176-45BE-ACEB-505E8B8ED44E}" showGridLines="0" fitToPage="1" view="pageBreakPreview">
      <pageMargins left="0.7" right="0.7" top="0.75" bottom="0.75" header="0.3" footer="0.3"/>
      <pageSetup paperSize="9" scale="74" orientation="landscape" r:id="rId3"/>
    </customSheetView>
    <customSheetView guid="{7C3A86F1-3DFE-8648-8553-356EE90583F9}" showPageBreaks="1" showGridLines="0" fitToPage="1" view="pageBreakPreview">
      <selection activeCell="P6" sqref="P6"/>
      <pageMargins left="0.7" right="0.7" top="0.75" bottom="0.75" header="0.3" footer="0.3"/>
      <pageSetup paperSize="9" orientation="landscape" r:id="rId4"/>
    </customSheetView>
    <customSheetView guid="{7B1C08E8-7633-4097-97F4-BB119626186A}" scale="80" showGridLines="0">
      <selection activeCell="V7" sqref="V7"/>
      <pageMargins left="0.7" right="0.7" top="0.75" bottom="0.75" header="0.3" footer="0.3"/>
    </customSheetView>
    <customSheetView guid="{1E942744-3E94-4A93-962E-8A4BC99DF7E0}" showGridLines="0" fitToPage="1" view="pageBreakPreview" topLeftCell="A25">
      <pageMargins left="0.7" right="0.7" top="0.75" bottom="0.75" header="0.3" footer="0.3"/>
      <pageSetup paperSize="9" scale="73" orientation="landscape" r:id="rId5"/>
    </customSheetView>
    <customSheetView guid="{B285A65A-1230-4B1A-8BA6-3BA6F98EA332}" showGridLines="0" fitToPage="1" view="pageBreakPreview">
      <selection activeCell="T2" sqref="T2"/>
      <pageMargins left="0.7" right="0.7" top="0.75" bottom="0.75" header="0.3" footer="0.3"/>
      <pageSetup paperSize="9" scale="72" orientation="landscape" r:id="rId6"/>
    </customSheetView>
  </customSheetViews>
  <phoneticPr fontId="5"/>
  <pageMargins left="0.7" right="0.7" top="0.75" bottom="0.75" header="0.3" footer="0.3"/>
  <pageSetup paperSize="9" scale="73" orientation="landscape" r:id="rId7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318"/>
  <sheetViews>
    <sheetView showGridLines="0" view="pageBreakPreview" zoomScaleNormal="80" zoomScaleSheetLayoutView="100" workbookViewId="0"/>
  </sheetViews>
  <sheetFormatPr defaultRowHeight="10.8" x14ac:dyDescent="0.2"/>
  <cols>
    <col min="1" max="1" width="15" style="2" customWidth="1"/>
    <col min="2" max="3" width="7.21875" style="2" customWidth="1"/>
    <col min="4" max="4" width="8.33203125" style="2" customWidth="1"/>
    <col min="5" max="5" width="7.21875" style="2" customWidth="1"/>
    <col min="6" max="6" width="15" style="2" customWidth="1"/>
    <col min="7" max="8" width="7.21875" style="2" customWidth="1"/>
    <col min="9" max="9" width="8.33203125" style="2" customWidth="1"/>
    <col min="10" max="10" width="7.21875" style="2" customWidth="1"/>
    <col min="11" max="11" width="15" style="2" customWidth="1"/>
    <col min="12" max="13" width="7.21875" style="2" customWidth="1"/>
    <col min="14" max="14" width="8.33203125" style="2" customWidth="1"/>
    <col min="15" max="15" width="7.21875" style="2" customWidth="1"/>
    <col min="16" max="16" width="15" style="2" customWidth="1"/>
    <col min="17" max="18" width="7.21875" style="2" customWidth="1"/>
    <col min="19" max="19" width="8.33203125" style="2" customWidth="1"/>
    <col min="20" max="20" width="7.21875" style="2" customWidth="1"/>
    <col min="21" max="256" width="8.77734375" style="2" customWidth="1"/>
    <col min="257" max="257" width="15" style="2" customWidth="1"/>
    <col min="258" max="261" width="7.109375" style="2" customWidth="1"/>
    <col min="262" max="262" width="15" style="2" customWidth="1"/>
    <col min="263" max="266" width="7.109375" style="2" customWidth="1"/>
    <col min="267" max="267" width="15" style="2" customWidth="1"/>
    <col min="268" max="271" width="7.109375" style="2" customWidth="1"/>
    <col min="272" max="272" width="15" style="2" customWidth="1"/>
    <col min="273" max="274" width="7.109375" style="2" customWidth="1"/>
    <col min="275" max="275" width="7.77734375" style="2" customWidth="1"/>
    <col min="276" max="276" width="7.109375" style="2" customWidth="1"/>
    <col min="277" max="512" width="8.77734375" style="2" customWidth="1"/>
    <col min="513" max="513" width="15" style="2" customWidth="1"/>
    <col min="514" max="517" width="7.109375" style="2" customWidth="1"/>
    <col min="518" max="518" width="15" style="2" customWidth="1"/>
    <col min="519" max="522" width="7.109375" style="2" customWidth="1"/>
    <col min="523" max="523" width="15" style="2" customWidth="1"/>
    <col min="524" max="527" width="7.109375" style="2" customWidth="1"/>
    <col min="528" max="528" width="15" style="2" customWidth="1"/>
    <col min="529" max="530" width="7.109375" style="2" customWidth="1"/>
    <col min="531" max="531" width="7.77734375" style="2" customWidth="1"/>
    <col min="532" max="532" width="7.109375" style="2" customWidth="1"/>
    <col min="533" max="768" width="8.77734375" style="2" customWidth="1"/>
    <col min="769" max="769" width="15" style="2" customWidth="1"/>
    <col min="770" max="773" width="7.109375" style="2" customWidth="1"/>
    <col min="774" max="774" width="15" style="2" customWidth="1"/>
    <col min="775" max="778" width="7.109375" style="2" customWidth="1"/>
    <col min="779" max="779" width="15" style="2" customWidth="1"/>
    <col min="780" max="783" width="7.109375" style="2" customWidth="1"/>
    <col min="784" max="784" width="15" style="2" customWidth="1"/>
    <col min="785" max="786" width="7.109375" style="2" customWidth="1"/>
    <col min="787" max="787" width="7.77734375" style="2" customWidth="1"/>
    <col min="788" max="788" width="7.109375" style="2" customWidth="1"/>
    <col min="789" max="1024" width="8.77734375" style="2" customWidth="1"/>
    <col min="1025" max="1025" width="15" style="2" customWidth="1"/>
    <col min="1026" max="1029" width="7.109375" style="2" customWidth="1"/>
    <col min="1030" max="1030" width="15" style="2" customWidth="1"/>
    <col min="1031" max="1034" width="7.109375" style="2" customWidth="1"/>
    <col min="1035" max="1035" width="15" style="2" customWidth="1"/>
    <col min="1036" max="1039" width="7.109375" style="2" customWidth="1"/>
    <col min="1040" max="1040" width="15" style="2" customWidth="1"/>
    <col min="1041" max="1042" width="7.109375" style="2" customWidth="1"/>
    <col min="1043" max="1043" width="7.77734375" style="2" customWidth="1"/>
    <col min="1044" max="1044" width="7.109375" style="2" customWidth="1"/>
    <col min="1045" max="1280" width="8.77734375" style="2" customWidth="1"/>
    <col min="1281" max="1281" width="15" style="2" customWidth="1"/>
    <col min="1282" max="1285" width="7.109375" style="2" customWidth="1"/>
    <col min="1286" max="1286" width="15" style="2" customWidth="1"/>
    <col min="1287" max="1290" width="7.109375" style="2" customWidth="1"/>
    <col min="1291" max="1291" width="15" style="2" customWidth="1"/>
    <col min="1292" max="1295" width="7.109375" style="2" customWidth="1"/>
    <col min="1296" max="1296" width="15" style="2" customWidth="1"/>
    <col min="1297" max="1298" width="7.109375" style="2" customWidth="1"/>
    <col min="1299" max="1299" width="7.77734375" style="2" customWidth="1"/>
    <col min="1300" max="1300" width="7.109375" style="2" customWidth="1"/>
    <col min="1301" max="1536" width="8.77734375" style="2" customWidth="1"/>
    <col min="1537" max="1537" width="15" style="2" customWidth="1"/>
    <col min="1538" max="1541" width="7.109375" style="2" customWidth="1"/>
    <col min="1542" max="1542" width="15" style="2" customWidth="1"/>
    <col min="1543" max="1546" width="7.109375" style="2" customWidth="1"/>
    <col min="1547" max="1547" width="15" style="2" customWidth="1"/>
    <col min="1548" max="1551" width="7.109375" style="2" customWidth="1"/>
    <col min="1552" max="1552" width="15" style="2" customWidth="1"/>
    <col min="1553" max="1554" width="7.109375" style="2" customWidth="1"/>
    <col min="1555" max="1555" width="7.77734375" style="2" customWidth="1"/>
    <col min="1556" max="1556" width="7.109375" style="2" customWidth="1"/>
    <col min="1557" max="1792" width="8.77734375" style="2" customWidth="1"/>
    <col min="1793" max="1793" width="15" style="2" customWidth="1"/>
    <col min="1794" max="1797" width="7.109375" style="2" customWidth="1"/>
    <col min="1798" max="1798" width="15" style="2" customWidth="1"/>
    <col min="1799" max="1802" width="7.109375" style="2" customWidth="1"/>
    <col min="1803" max="1803" width="15" style="2" customWidth="1"/>
    <col min="1804" max="1807" width="7.109375" style="2" customWidth="1"/>
    <col min="1808" max="1808" width="15" style="2" customWidth="1"/>
    <col min="1809" max="1810" width="7.109375" style="2" customWidth="1"/>
    <col min="1811" max="1811" width="7.77734375" style="2" customWidth="1"/>
    <col min="1812" max="1812" width="7.109375" style="2" customWidth="1"/>
    <col min="1813" max="2048" width="8.77734375" style="2" customWidth="1"/>
    <col min="2049" max="2049" width="15" style="2" customWidth="1"/>
    <col min="2050" max="2053" width="7.109375" style="2" customWidth="1"/>
    <col min="2054" max="2054" width="15" style="2" customWidth="1"/>
    <col min="2055" max="2058" width="7.109375" style="2" customWidth="1"/>
    <col min="2059" max="2059" width="15" style="2" customWidth="1"/>
    <col min="2060" max="2063" width="7.109375" style="2" customWidth="1"/>
    <col min="2064" max="2064" width="15" style="2" customWidth="1"/>
    <col min="2065" max="2066" width="7.109375" style="2" customWidth="1"/>
    <col min="2067" max="2067" width="7.77734375" style="2" customWidth="1"/>
    <col min="2068" max="2068" width="7.109375" style="2" customWidth="1"/>
    <col min="2069" max="2304" width="8.77734375" style="2" customWidth="1"/>
    <col min="2305" max="2305" width="15" style="2" customWidth="1"/>
    <col min="2306" max="2309" width="7.109375" style="2" customWidth="1"/>
    <col min="2310" max="2310" width="15" style="2" customWidth="1"/>
    <col min="2311" max="2314" width="7.109375" style="2" customWidth="1"/>
    <col min="2315" max="2315" width="15" style="2" customWidth="1"/>
    <col min="2316" max="2319" width="7.109375" style="2" customWidth="1"/>
    <col min="2320" max="2320" width="15" style="2" customWidth="1"/>
    <col min="2321" max="2322" width="7.109375" style="2" customWidth="1"/>
    <col min="2323" max="2323" width="7.77734375" style="2" customWidth="1"/>
    <col min="2324" max="2324" width="7.109375" style="2" customWidth="1"/>
    <col min="2325" max="2560" width="8.77734375" style="2" customWidth="1"/>
    <col min="2561" max="2561" width="15" style="2" customWidth="1"/>
    <col min="2562" max="2565" width="7.109375" style="2" customWidth="1"/>
    <col min="2566" max="2566" width="15" style="2" customWidth="1"/>
    <col min="2567" max="2570" width="7.109375" style="2" customWidth="1"/>
    <col min="2571" max="2571" width="15" style="2" customWidth="1"/>
    <col min="2572" max="2575" width="7.109375" style="2" customWidth="1"/>
    <col min="2576" max="2576" width="15" style="2" customWidth="1"/>
    <col min="2577" max="2578" width="7.109375" style="2" customWidth="1"/>
    <col min="2579" max="2579" width="7.77734375" style="2" customWidth="1"/>
    <col min="2580" max="2580" width="7.109375" style="2" customWidth="1"/>
    <col min="2581" max="2816" width="8.77734375" style="2" customWidth="1"/>
    <col min="2817" max="2817" width="15" style="2" customWidth="1"/>
    <col min="2818" max="2821" width="7.109375" style="2" customWidth="1"/>
    <col min="2822" max="2822" width="15" style="2" customWidth="1"/>
    <col min="2823" max="2826" width="7.109375" style="2" customWidth="1"/>
    <col min="2827" max="2827" width="15" style="2" customWidth="1"/>
    <col min="2828" max="2831" width="7.109375" style="2" customWidth="1"/>
    <col min="2832" max="2832" width="15" style="2" customWidth="1"/>
    <col min="2833" max="2834" width="7.109375" style="2" customWidth="1"/>
    <col min="2835" max="2835" width="7.77734375" style="2" customWidth="1"/>
    <col min="2836" max="2836" width="7.109375" style="2" customWidth="1"/>
    <col min="2837" max="3072" width="8.77734375" style="2" customWidth="1"/>
    <col min="3073" max="3073" width="15" style="2" customWidth="1"/>
    <col min="3074" max="3077" width="7.109375" style="2" customWidth="1"/>
    <col min="3078" max="3078" width="15" style="2" customWidth="1"/>
    <col min="3079" max="3082" width="7.109375" style="2" customWidth="1"/>
    <col min="3083" max="3083" width="15" style="2" customWidth="1"/>
    <col min="3084" max="3087" width="7.109375" style="2" customWidth="1"/>
    <col min="3088" max="3088" width="15" style="2" customWidth="1"/>
    <col min="3089" max="3090" width="7.109375" style="2" customWidth="1"/>
    <col min="3091" max="3091" width="7.77734375" style="2" customWidth="1"/>
    <col min="3092" max="3092" width="7.109375" style="2" customWidth="1"/>
    <col min="3093" max="3328" width="8.77734375" style="2" customWidth="1"/>
    <col min="3329" max="3329" width="15" style="2" customWidth="1"/>
    <col min="3330" max="3333" width="7.109375" style="2" customWidth="1"/>
    <col min="3334" max="3334" width="15" style="2" customWidth="1"/>
    <col min="3335" max="3338" width="7.109375" style="2" customWidth="1"/>
    <col min="3339" max="3339" width="15" style="2" customWidth="1"/>
    <col min="3340" max="3343" width="7.109375" style="2" customWidth="1"/>
    <col min="3344" max="3344" width="15" style="2" customWidth="1"/>
    <col min="3345" max="3346" width="7.109375" style="2" customWidth="1"/>
    <col min="3347" max="3347" width="7.77734375" style="2" customWidth="1"/>
    <col min="3348" max="3348" width="7.109375" style="2" customWidth="1"/>
    <col min="3349" max="3584" width="8.77734375" style="2" customWidth="1"/>
    <col min="3585" max="3585" width="15" style="2" customWidth="1"/>
    <col min="3586" max="3589" width="7.109375" style="2" customWidth="1"/>
    <col min="3590" max="3590" width="15" style="2" customWidth="1"/>
    <col min="3591" max="3594" width="7.109375" style="2" customWidth="1"/>
    <col min="3595" max="3595" width="15" style="2" customWidth="1"/>
    <col min="3596" max="3599" width="7.109375" style="2" customWidth="1"/>
    <col min="3600" max="3600" width="15" style="2" customWidth="1"/>
    <col min="3601" max="3602" width="7.109375" style="2" customWidth="1"/>
    <col min="3603" max="3603" width="7.77734375" style="2" customWidth="1"/>
    <col min="3604" max="3604" width="7.109375" style="2" customWidth="1"/>
    <col min="3605" max="3840" width="8.77734375" style="2" customWidth="1"/>
    <col min="3841" max="3841" width="15" style="2" customWidth="1"/>
    <col min="3842" max="3845" width="7.109375" style="2" customWidth="1"/>
    <col min="3846" max="3846" width="15" style="2" customWidth="1"/>
    <col min="3847" max="3850" width="7.109375" style="2" customWidth="1"/>
    <col min="3851" max="3851" width="15" style="2" customWidth="1"/>
    <col min="3852" max="3855" width="7.109375" style="2" customWidth="1"/>
    <col min="3856" max="3856" width="15" style="2" customWidth="1"/>
    <col min="3857" max="3858" width="7.109375" style="2" customWidth="1"/>
    <col min="3859" max="3859" width="7.77734375" style="2" customWidth="1"/>
    <col min="3860" max="3860" width="7.109375" style="2" customWidth="1"/>
    <col min="3861" max="4096" width="8.77734375" style="2" customWidth="1"/>
    <col min="4097" max="4097" width="15" style="2" customWidth="1"/>
    <col min="4098" max="4101" width="7.109375" style="2" customWidth="1"/>
    <col min="4102" max="4102" width="15" style="2" customWidth="1"/>
    <col min="4103" max="4106" width="7.109375" style="2" customWidth="1"/>
    <col min="4107" max="4107" width="15" style="2" customWidth="1"/>
    <col min="4108" max="4111" width="7.109375" style="2" customWidth="1"/>
    <col min="4112" max="4112" width="15" style="2" customWidth="1"/>
    <col min="4113" max="4114" width="7.109375" style="2" customWidth="1"/>
    <col min="4115" max="4115" width="7.77734375" style="2" customWidth="1"/>
    <col min="4116" max="4116" width="7.109375" style="2" customWidth="1"/>
    <col min="4117" max="4352" width="8.77734375" style="2" customWidth="1"/>
    <col min="4353" max="4353" width="15" style="2" customWidth="1"/>
    <col min="4354" max="4357" width="7.109375" style="2" customWidth="1"/>
    <col min="4358" max="4358" width="15" style="2" customWidth="1"/>
    <col min="4359" max="4362" width="7.109375" style="2" customWidth="1"/>
    <col min="4363" max="4363" width="15" style="2" customWidth="1"/>
    <col min="4364" max="4367" width="7.109375" style="2" customWidth="1"/>
    <col min="4368" max="4368" width="15" style="2" customWidth="1"/>
    <col min="4369" max="4370" width="7.109375" style="2" customWidth="1"/>
    <col min="4371" max="4371" width="7.77734375" style="2" customWidth="1"/>
    <col min="4372" max="4372" width="7.109375" style="2" customWidth="1"/>
    <col min="4373" max="4608" width="8.77734375" style="2" customWidth="1"/>
    <col min="4609" max="4609" width="15" style="2" customWidth="1"/>
    <col min="4610" max="4613" width="7.109375" style="2" customWidth="1"/>
    <col min="4614" max="4614" width="15" style="2" customWidth="1"/>
    <col min="4615" max="4618" width="7.109375" style="2" customWidth="1"/>
    <col min="4619" max="4619" width="15" style="2" customWidth="1"/>
    <col min="4620" max="4623" width="7.109375" style="2" customWidth="1"/>
    <col min="4624" max="4624" width="15" style="2" customWidth="1"/>
    <col min="4625" max="4626" width="7.109375" style="2" customWidth="1"/>
    <col min="4627" max="4627" width="7.77734375" style="2" customWidth="1"/>
    <col min="4628" max="4628" width="7.109375" style="2" customWidth="1"/>
    <col min="4629" max="4864" width="8.77734375" style="2" customWidth="1"/>
    <col min="4865" max="4865" width="15" style="2" customWidth="1"/>
    <col min="4866" max="4869" width="7.109375" style="2" customWidth="1"/>
    <col min="4870" max="4870" width="15" style="2" customWidth="1"/>
    <col min="4871" max="4874" width="7.109375" style="2" customWidth="1"/>
    <col min="4875" max="4875" width="15" style="2" customWidth="1"/>
    <col min="4876" max="4879" width="7.109375" style="2" customWidth="1"/>
    <col min="4880" max="4880" width="15" style="2" customWidth="1"/>
    <col min="4881" max="4882" width="7.109375" style="2" customWidth="1"/>
    <col min="4883" max="4883" width="7.77734375" style="2" customWidth="1"/>
    <col min="4884" max="4884" width="7.109375" style="2" customWidth="1"/>
    <col min="4885" max="5120" width="8.77734375" style="2" customWidth="1"/>
    <col min="5121" max="5121" width="15" style="2" customWidth="1"/>
    <col min="5122" max="5125" width="7.109375" style="2" customWidth="1"/>
    <col min="5126" max="5126" width="15" style="2" customWidth="1"/>
    <col min="5127" max="5130" width="7.109375" style="2" customWidth="1"/>
    <col min="5131" max="5131" width="15" style="2" customWidth="1"/>
    <col min="5132" max="5135" width="7.109375" style="2" customWidth="1"/>
    <col min="5136" max="5136" width="15" style="2" customWidth="1"/>
    <col min="5137" max="5138" width="7.109375" style="2" customWidth="1"/>
    <col min="5139" max="5139" width="7.77734375" style="2" customWidth="1"/>
    <col min="5140" max="5140" width="7.109375" style="2" customWidth="1"/>
    <col min="5141" max="5376" width="8.77734375" style="2" customWidth="1"/>
    <col min="5377" max="5377" width="15" style="2" customWidth="1"/>
    <col min="5378" max="5381" width="7.109375" style="2" customWidth="1"/>
    <col min="5382" max="5382" width="15" style="2" customWidth="1"/>
    <col min="5383" max="5386" width="7.109375" style="2" customWidth="1"/>
    <col min="5387" max="5387" width="15" style="2" customWidth="1"/>
    <col min="5388" max="5391" width="7.109375" style="2" customWidth="1"/>
    <col min="5392" max="5392" width="15" style="2" customWidth="1"/>
    <col min="5393" max="5394" width="7.109375" style="2" customWidth="1"/>
    <col min="5395" max="5395" width="7.77734375" style="2" customWidth="1"/>
    <col min="5396" max="5396" width="7.109375" style="2" customWidth="1"/>
    <col min="5397" max="5632" width="8.77734375" style="2" customWidth="1"/>
    <col min="5633" max="5633" width="15" style="2" customWidth="1"/>
    <col min="5634" max="5637" width="7.109375" style="2" customWidth="1"/>
    <col min="5638" max="5638" width="15" style="2" customWidth="1"/>
    <col min="5639" max="5642" width="7.109375" style="2" customWidth="1"/>
    <col min="5643" max="5643" width="15" style="2" customWidth="1"/>
    <col min="5644" max="5647" width="7.109375" style="2" customWidth="1"/>
    <col min="5648" max="5648" width="15" style="2" customWidth="1"/>
    <col min="5649" max="5650" width="7.109375" style="2" customWidth="1"/>
    <col min="5651" max="5651" width="7.77734375" style="2" customWidth="1"/>
    <col min="5652" max="5652" width="7.109375" style="2" customWidth="1"/>
    <col min="5653" max="5888" width="8.77734375" style="2" customWidth="1"/>
    <col min="5889" max="5889" width="15" style="2" customWidth="1"/>
    <col min="5890" max="5893" width="7.109375" style="2" customWidth="1"/>
    <col min="5894" max="5894" width="15" style="2" customWidth="1"/>
    <col min="5895" max="5898" width="7.109375" style="2" customWidth="1"/>
    <col min="5899" max="5899" width="15" style="2" customWidth="1"/>
    <col min="5900" max="5903" width="7.109375" style="2" customWidth="1"/>
    <col min="5904" max="5904" width="15" style="2" customWidth="1"/>
    <col min="5905" max="5906" width="7.109375" style="2" customWidth="1"/>
    <col min="5907" max="5907" width="7.77734375" style="2" customWidth="1"/>
    <col min="5908" max="5908" width="7.109375" style="2" customWidth="1"/>
    <col min="5909" max="6144" width="8.77734375" style="2" customWidth="1"/>
    <col min="6145" max="6145" width="15" style="2" customWidth="1"/>
    <col min="6146" max="6149" width="7.109375" style="2" customWidth="1"/>
    <col min="6150" max="6150" width="15" style="2" customWidth="1"/>
    <col min="6151" max="6154" width="7.109375" style="2" customWidth="1"/>
    <col min="6155" max="6155" width="15" style="2" customWidth="1"/>
    <col min="6156" max="6159" width="7.109375" style="2" customWidth="1"/>
    <col min="6160" max="6160" width="15" style="2" customWidth="1"/>
    <col min="6161" max="6162" width="7.109375" style="2" customWidth="1"/>
    <col min="6163" max="6163" width="7.77734375" style="2" customWidth="1"/>
    <col min="6164" max="6164" width="7.109375" style="2" customWidth="1"/>
    <col min="6165" max="6400" width="8.77734375" style="2" customWidth="1"/>
    <col min="6401" max="6401" width="15" style="2" customWidth="1"/>
    <col min="6402" max="6405" width="7.109375" style="2" customWidth="1"/>
    <col min="6406" max="6406" width="15" style="2" customWidth="1"/>
    <col min="6407" max="6410" width="7.109375" style="2" customWidth="1"/>
    <col min="6411" max="6411" width="15" style="2" customWidth="1"/>
    <col min="6412" max="6415" width="7.109375" style="2" customWidth="1"/>
    <col min="6416" max="6416" width="15" style="2" customWidth="1"/>
    <col min="6417" max="6418" width="7.109375" style="2" customWidth="1"/>
    <col min="6419" max="6419" width="7.77734375" style="2" customWidth="1"/>
    <col min="6420" max="6420" width="7.109375" style="2" customWidth="1"/>
    <col min="6421" max="6656" width="8.77734375" style="2" customWidth="1"/>
    <col min="6657" max="6657" width="15" style="2" customWidth="1"/>
    <col min="6658" max="6661" width="7.109375" style="2" customWidth="1"/>
    <col min="6662" max="6662" width="15" style="2" customWidth="1"/>
    <col min="6663" max="6666" width="7.109375" style="2" customWidth="1"/>
    <col min="6667" max="6667" width="15" style="2" customWidth="1"/>
    <col min="6668" max="6671" width="7.109375" style="2" customWidth="1"/>
    <col min="6672" max="6672" width="15" style="2" customWidth="1"/>
    <col min="6673" max="6674" width="7.109375" style="2" customWidth="1"/>
    <col min="6675" max="6675" width="7.77734375" style="2" customWidth="1"/>
    <col min="6676" max="6676" width="7.109375" style="2" customWidth="1"/>
    <col min="6677" max="6912" width="8.77734375" style="2" customWidth="1"/>
    <col min="6913" max="6913" width="15" style="2" customWidth="1"/>
    <col min="6914" max="6917" width="7.109375" style="2" customWidth="1"/>
    <col min="6918" max="6918" width="15" style="2" customWidth="1"/>
    <col min="6919" max="6922" width="7.109375" style="2" customWidth="1"/>
    <col min="6923" max="6923" width="15" style="2" customWidth="1"/>
    <col min="6924" max="6927" width="7.109375" style="2" customWidth="1"/>
    <col min="6928" max="6928" width="15" style="2" customWidth="1"/>
    <col min="6929" max="6930" width="7.109375" style="2" customWidth="1"/>
    <col min="6931" max="6931" width="7.77734375" style="2" customWidth="1"/>
    <col min="6932" max="6932" width="7.109375" style="2" customWidth="1"/>
    <col min="6933" max="7168" width="8.77734375" style="2" customWidth="1"/>
    <col min="7169" max="7169" width="15" style="2" customWidth="1"/>
    <col min="7170" max="7173" width="7.109375" style="2" customWidth="1"/>
    <col min="7174" max="7174" width="15" style="2" customWidth="1"/>
    <col min="7175" max="7178" width="7.109375" style="2" customWidth="1"/>
    <col min="7179" max="7179" width="15" style="2" customWidth="1"/>
    <col min="7180" max="7183" width="7.109375" style="2" customWidth="1"/>
    <col min="7184" max="7184" width="15" style="2" customWidth="1"/>
    <col min="7185" max="7186" width="7.109375" style="2" customWidth="1"/>
    <col min="7187" max="7187" width="7.77734375" style="2" customWidth="1"/>
    <col min="7188" max="7188" width="7.109375" style="2" customWidth="1"/>
    <col min="7189" max="7424" width="8.77734375" style="2" customWidth="1"/>
    <col min="7425" max="7425" width="15" style="2" customWidth="1"/>
    <col min="7426" max="7429" width="7.109375" style="2" customWidth="1"/>
    <col min="7430" max="7430" width="15" style="2" customWidth="1"/>
    <col min="7431" max="7434" width="7.109375" style="2" customWidth="1"/>
    <col min="7435" max="7435" width="15" style="2" customWidth="1"/>
    <col min="7436" max="7439" width="7.109375" style="2" customWidth="1"/>
    <col min="7440" max="7440" width="15" style="2" customWidth="1"/>
    <col min="7441" max="7442" width="7.109375" style="2" customWidth="1"/>
    <col min="7443" max="7443" width="7.77734375" style="2" customWidth="1"/>
    <col min="7444" max="7444" width="7.109375" style="2" customWidth="1"/>
    <col min="7445" max="7680" width="8.77734375" style="2" customWidth="1"/>
    <col min="7681" max="7681" width="15" style="2" customWidth="1"/>
    <col min="7682" max="7685" width="7.109375" style="2" customWidth="1"/>
    <col min="7686" max="7686" width="15" style="2" customWidth="1"/>
    <col min="7687" max="7690" width="7.109375" style="2" customWidth="1"/>
    <col min="7691" max="7691" width="15" style="2" customWidth="1"/>
    <col min="7692" max="7695" width="7.109375" style="2" customWidth="1"/>
    <col min="7696" max="7696" width="15" style="2" customWidth="1"/>
    <col min="7697" max="7698" width="7.109375" style="2" customWidth="1"/>
    <col min="7699" max="7699" width="7.77734375" style="2" customWidth="1"/>
    <col min="7700" max="7700" width="7.109375" style="2" customWidth="1"/>
    <col min="7701" max="7936" width="8.77734375" style="2" customWidth="1"/>
    <col min="7937" max="7937" width="15" style="2" customWidth="1"/>
    <col min="7938" max="7941" width="7.109375" style="2" customWidth="1"/>
    <col min="7942" max="7942" width="15" style="2" customWidth="1"/>
    <col min="7943" max="7946" width="7.109375" style="2" customWidth="1"/>
    <col min="7947" max="7947" width="15" style="2" customWidth="1"/>
    <col min="7948" max="7951" width="7.109375" style="2" customWidth="1"/>
    <col min="7952" max="7952" width="15" style="2" customWidth="1"/>
    <col min="7953" max="7954" width="7.109375" style="2" customWidth="1"/>
    <col min="7955" max="7955" width="7.77734375" style="2" customWidth="1"/>
    <col min="7956" max="7956" width="7.109375" style="2" customWidth="1"/>
    <col min="7957" max="8192" width="8.77734375" style="2" customWidth="1"/>
    <col min="8193" max="8193" width="15" style="2" customWidth="1"/>
    <col min="8194" max="8197" width="7.109375" style="2" customWidth="1"/>
    <col min="8198" max="8198" width="15" style="2" customWidth="1"/>
    <col min="8199" max="8202" width="7.109375" style="2" customWidth="1"/>
    <col min="8203" max="8203" width="15" style="2" customWidth="1"/>
    <col min="8204" max="8207" width="7.109375" style="2" customWidth="1"/>
    <col min="8208" max="8208" width="15" style="2" customWidth="1"/>
    <col min="8209" max="8210" width="7.109375" style="2" customWidth="1"/>
    <col min="8211" max="8211" width="7.77734375" style="2" customWidth="1"/>
    <col min="8212" max="8212" width="7.109375" style="2" customWidth="1"/>
    <col min="8213" max="8448" width="8.77734375" style="2" customWidth="1"/>
    <col min="8449" max="8449" width="15" style="2" customWidth="1"/>
    <col min="8450" max="8453" width="7.109375" style="2" customWidth="1"/>
    <col min="8454" max="8454" width="15" style="2" customWidth="1"/>
    <col min="8455" max="8458" width="7.109375" style="2" customWidth="1"/>
    <col min="8459" max="8459" width="15" style="2" customWidth="1"/>
    <col min="8460" max="8463" width="7.109375" style="2" customWidth="1"/>
    <col min="8464" max="8464" width="15" style="2" customWidth="1"/>
    <col min="8465" max="8466" width="7.109375" style="2" customWidth="1"/>
    <col min="8467" max="8467" width="7.77734375" style="2" customWidth="1"/>
    <col min="8468" max="8468" width="7.109375" style="2" customWidth="1"/>
    <col min="8469" max="8704" width="8.77734375" style="2" customWidth="1"/>
    <col min="8705" max="8705" width="15" style="2" customWidth="1"/>
    <col min="8706" max="8709" width="7.109375" style="2" customWidth="1"/>
    <col min="8710" max="8710" width="15" style="2" customWidth="1"/>
    <col min="8711" max="8714" width="7.109375" style="2" customWidth="1"/>
    <col min="8715" max="8715" width="15" style="2" customWidth="1"/>
    <col min="8716" max="8719" width="7.109375" style="2" customWidth="1"/>
    <col min="8720" max="8720" width="15" style="2" customWidth="1"/>
    <col min="8721" max="8722" width="7.109375" style="2" customWidth="1"/>
    <col min="8723" max="8723" width="7.77734375" style="2" customWidth="1"/>
    <col min="8724" max="8724" width="7.109375" style="2" customWidth="1"/>
    <col min="8725" max="8960" width="8.77734375" style="2" customWidth="1"/>
    <col min="8961" max="8961" width="15" style="2" customWidth="1"/>
    <col min="8962" max="8965" width="7.109375" style="2" customWidth="1"/>
    <col min="8966" max="8966" width="15" style="2" customWidth="1"/>
    <col min="8967" max="8970" width="7.109375" style="2" customWidth="1"/>
    <col min="8971" max="8971" width="15" style="2" customWidth="1"/>
    <col min="8972" max="8975" width="7.109375" style="2" customWidth="1"/>
    <col min="8976" max="8976" width="15" style="2" customWidth="1"/>
    <col min="8977" max="8978" width="7.109375" style="2" customWidth="1"/>
    <col min="8979" max="8979" width="7.77734375" style="2" customWidth="1"/>
    <col min="8980" max="8980" width="7.109375" style="2" customWidth="1"/>
    <col min="8981" max="9216" width="8.77734375" style="2" customWidth="1"/>
    <col min="9217" max="9217" width="15" style="2" customWidth="1"/>
    <col min="9218" max="9221" width="7.109375" style="2" customWidth="1"/>
    <col min="9222" max="9222" width="15" style="2" customWidth="1"/>
    <col min="9223" max="9226" width="7.109375" style="2" customWidth="1"/>
    <col min="9227" max="9227" width="15" style="2" customWidth="1"/>
    <col min="9228" max="9231" width="7.109375" style="2" customWidth="1"/>
    <col min="9232" max="9232" width="15" style="2" customWidth="1"/>
    <col min="9233" max="9234" width="7.109375" style="2" customWidth="1"/>
    <col min="9235" max="9235" width="7.77734375" style="2" customWidth="1"/>
    <col min="9236" max="9236" width="7.109375" style="2" customWidth="1"/>
    <col min="9237" max="9472" width="8.77734375" style="2" customWidth="1"/>
    <col min="9473" max="9473" width="15" style="2" customWidth="1"/>
    <col min="9474" max="9477" width="7.109375" style="2" customWidth="1"/>
    <col min="9478" max="9478" width="15" style="2" customWidth="1"/>
    <col min="9479" max="9482" width="7.109375" style="2" customWidth="1"/>
    <col min="9483" max="9483" width="15" style="2" customWidth="1"/>
    <col min="9484" max="9487" width="7.109375" style="2" customWidth="1"/>
    <col min="9488" max="9488" width="15" style="2" customWidth="1"/>
    <col min="9489" max="9490" width="7.109375" style="2" customWidth="1"/>
    <col min="9491" max="9491" width="7.77734375" style="2" customWidth="1"/>
    <col min="9492" max="9492" width="7.109375" style="2" customWidth="1"/>
    <col min="9493" max="9728" width="8.77734375" style="2" customWidth="1"/>
    <col min="9729" max="9729" width="15" style="2" customWidth="1"/>
    <col min="9730" max="9733" width="7.109375" style="2" customWidth="1"/>
    <col min="9734" max="9734" width="15" style="2" customWidth="1"/>
    <col min="9735" max="9738" width="7.109375" style="2" customWidth="1"/>
    <col min="9739" max="9739" width="15" style="2" customWidth="1"/>
    <col min="9740" max="9743" width="7.109375" style="2" customWidth="1"/>
    <col min="9744" max="9744" width="15" style="2" customWidth="1"/>
    <col min="9745" max="9746" width="7.109375" style="2" customWidth="1"/>
    <col min="9747" max="9747" width="7.77734375" style="2" customWidth="1"/>
    <col min="9748" max="9748" width="7.109375" style="2" customWidth="1"/>
    <col min="9749" max="9984" width="8.77734375" style="2" customWidth="1"/>
    <col min="9985" max="9985" width="15" style="2" customWidth="1"/>
    <col min="9986" max="9989" width="7.109375" style="2" customWidth="1"/>
    <col min="9990" max="9990" width="15" style="2" customWidth="1"/>
    <col min="9991" max="9994" width="7.109375" style="2" customWidth="1"/>
    <col min="9995" max="9995" width="15" style="2" customWidth="1"/>
    <col min="9996" max="9999" width="7.109375" style="2" customWidth="1"/>
    <col min="10000" max="10000" width="15" style="2" customWidth="1"/>
    <col min="10001" max="10002" width="7.109375" style="2" customWidth="1"/>
    <col min="10003" max="10003" width="7.77734375" style="2" customWidth="1"/>
    <col min="10004" max="10004" width="7.109375" style="2" customWidth="1"/>
    <col min="10005" max="10240" width="8.77734375" style="2" customWidth="1"/>
    <col min="10241" max="10241" width="15" style="2" customWidth="1"/>
    <col min="10242" max="10245" width="7.109375" style="2" customWidth="1"/>
    <col min="10246" max="10246" width="15" style="2" customWidth="1"/>
    <col min="10247" max="10250" width="7.109375" style="2" customWidth="1"/>
    <col min="10251" max="10251" width="15" style="2" customWidth="1"/>
    <col min="10252" max="10255" width="7.109375" style="2" customWidth="1"/>
    <col min="10256" max="10256" width="15" style="2" customWidth="1"/>
    <col min="10257" max="10258" width="7.109375" style="2" customWidth="1"/>
    <col min="10259" max="10259" width="7.77734375" style="2" customWidth="1"/>
    <col min="10260" max="10260" width="7.109375" style="2" customWidth="1"/>
    <col min="10261" max="10496" width="8.77734375" style="2" customWidth="1"/>
    <col min="10497" max="10497" width="15" style="2" customWidth="1"/>
    <col min="10498" max="10501" width="7.109375" style="2" customWidth="1"/>
    <col min="10502" max="10502" width="15" style="2" customWidth="1"/>
    <col min="10503" max="10506" width="7.109375" style="2" customWidth="1"/>
    <col min="10507" max="10507" width="15" style="2" customWidth="1"/>
    <col min="10508" max="10511" width="7.109375" style="2" customWidth="1"/>
    <col min="10512" max="10512" width="15" style="2" customWidth="1"/>
    <col min="10513" max="10514" width="7.109375" style="2" customWidth="1"/>
    <col min="10515" max="10515" width="7.77734375" style="2" customWidth="1"/>
    <col min="10516" max="10516" width="7.109375" style="2" customWidth="1"/>
    <col min="10517" max="10752" width="8.77734375" style="2" customWidth="1"/>
    <col min="10753" max="10753" width="15" style="2" customWidth="1"/>
    <col min="10754" max="10757" width="7.109375" style="2" customWidth="1"/>
    <col min="10758" max="10758" width="15" style="2" customWidth="1"/>
    <col min="10759" max="10762" width="7.109375" style="2" customWidth="1"/>
    <col min="10763" max="10763" width="15" style="2" customWidth="1"/>
    <col min="10764" max="10767" width="7.109375" style="2" customWidth="1"/>
    <col min="10768" max="10768" width="15" style="2" customWidth="1"/>
    <col min="10769" max="10770" width="7.109375" style="2" customWidth="1"/>
    <col min="10771" max="10771" width="7.77734375" style="2" customWidth="1"/>
    <col min="10772" max="10772" width="7.109375" style="2" customWidth="1"/>
    <col min="10773" max="11008" width="8.77734375" style="2" customWidth="1"/>
    <col min="11009" max="11009" width="15" style="2" customWidth="1"/>
    <col min="11010" max="11013" width="7.109375" style="2" customWidth="1"/>
    <col min="11014" max="11014" width="15" style="2" customWidth="1"/>
    <col min="11015" max="11018" width="7.109375" style="2" customWidth="1"/>
    <col min="11019" max="11019" width="15" style="2" customWidth="1"/>
    <col min="11020" max="11023" width="7.109375" style="2" customWidth="1"/>
    <col min="11024" max="11024" width="15" style="2" customWidth="1"/>
    <col min="11025" max="11026" width="7.109375" style="2" customWidth="1"/>
    <col min="11027" max="11027" width="7.77734375" style="2" customWidth="1"/>
    <col min="11028" max="11028" width="7.109375" style="2" customWidth="1"/>
    <col min="11029" max="11264" width="8.77734375" style="2" customWidth="1"/>
    <col min="11265" max="11265" width="15" style="2" customWidth="1"/>
    <col min="11266" max="11269" width="7.109375" style="2" customWidth="1"/>
    <col min="11270" max="11270" width="15" style="2" customWidth="1"/>
    <col min="11271" max="11274" width="7.109375" style="2" customWidth="1"/>
    <col min="11275" max="11275" width="15" style="2" customWidth="1"/>
    <col min="11276" max="11279" width="7.109375" style="2" customWidth="1"/>
    <col min="11280" max="11280" width="15" style="2" customWidth="1"/>
    <col min="11281" max="11282" width="7.109375" style="2" customWidth="1"/>
    <col min="11283" max="11283" width="7.77734375" style="2" customWidth="1"/>
    <col min="11284" max="11284" width="7.109375" style="2" customWidth="1"/>
    <col min="11285" max="11520" width="8.77734375" style="2" customWidth="1"/>
    <col min="11521" max="11521" width="15" style="2" customWidth="1"/>
    <col min="11522" max="11525" width="7.109375" style="2" customWidth="1"/>
    <col min="11526" max="11526" width="15" style="2" customWidth="1"/>
    <col min="11527" max="11530" width="7.109375" style="2" customWidth="1"/>
    <col min="11531" max="11531" width="15" style="2" customWidth="1"/>
    <col min="11532" max="11535" width="7.109375" style="2" customWidth="1"/>
    <col min="11536" max="11536" width="15" style="2" customWidth="1"/>
    <col min="11537" max="11538" width="7.109375" style="2" customWidth="1"/>
    <col min="11539" max="11539" width="7.77734375" style="2" customWidth="1"/>
    <col min="11540" max="11540" width="7.109375" style="2" customWidth="1"/>
    <col min="11541" max="11776" width="8.77734375" style="2" customWidth="1"/>
    <col min="11777" max="11777" width="15" style="2" customWidth="1"/>
    <col min="11778" max="11781" width="7.109375" style="2" customWidth="1"/>
    <col min="11782" max="11782" width="15" style="2" customWidth="1"/>
    <col min="11783" max="11786" width="7.109375" style="2" customWidth="1"/>
    <col min="11787" max="11787" width="15" style="2" customWidth="1"/>
    <col min="11788" max="11791" width="7.109375" style="2" customWidth="1"/>
    <col min="11792" max="11792" width="15" style="2" customWidth="1"/>
    <col min="11793" max="11794" width="7.109375" style="2" customWidth="1"/>
    <col min="11795" max="11795" width="7.77734375" style="2" customWidth="1"/>
    <col min="11796" max="11796" width="7.109375" style="2" customWidth="1"/>
    <col min="11797" max="12032" width="8.77734375" style="2" customWidth="1"/>
    <col min="12033" max="12033" width="15" style="2" customWidth="1"/>
    <col min="12034" max="12037" width="7.109375" style="2" customWidth="1"/>
    <col min="12038" max="12038" width="15" style="2" customWidth="1"/>
    <col min="12039" max="12042" width="7.109375" style="2" customWidth="1"/>
    <col min="12043" max="12043" width="15" style="2" customWidth="1"/>
    <col min="12044" max="12047" width="7.109375" style="2" customWidth="1"/>
    <col min="12048" max="12048" width="15" style="2" customWidth="1"/>
    <col min="12049" max="12050" width="7.109375" style="2" customWidth="1"/>
    <col min="12051" max="12051" width="7.77734375" style="2" customWidth="1"/>
    <col min="12052" max="12052" width="7.109375" style="2" customWidth="1"/>
    <col min="12053" max="12288" width="8.77734375" style="2" customWidth="1"/>
    <col min="12289" max="12289" width="15" style="2" customWidth="1"/>
    <col min="12290" max="12293" width="7.109375" style="2" customWidth="1"/>
    <col min="12294" max="12294" width="15" style="2" customWidth="1"/>
    <col min="12295" max="12298" width="7.109375" style="2" customWidth="1"/>
    <col min="12299" max="12299" width="15" style="2" customWidth="1"/>
    <col min="12300" max="12303" width="7.109375" style="2" customWidth="1"/>
    <col min="12304" max="12304" width="15" style="2" customWidth="1"/>
    <col min="12305" max="12306" width="7.109375" style="2" customWidth="1"/>
    <col min="12307" max="12307" width="7.77734375" style="2" customWidth="1"/>
    <col min="12308" max="12308" width="7.109375" style="2" customWidth="1"/>
    <col min="12309" max="12544" width="8.77734375" style="2" customWidth="1"/>
    <col min="12545" max="12545" width="15" style="2" customWidth="1"/>
    <col min="12546" max="12549" width="7.109375" style="2" customWidth="1"/>
    <col min="12550" max="12550" width="15" style="2" customWidth="1"/>
    <col min="12551" max="12554" width="7.109375" style="2" customWidth="1"/>
    <col min="12555" max="12555" width="15" style="2" customWidth="1"/>
    <col min="12556" max="12559" width="7.109375" style="2" customWidth="1"/>
    <col min="12560" max="12560" width="15" style="2" customWidth="1"/>
    <col min="12561" max="12562" width="7.109375" style="2" customWidth="1"/>
    <col min="12563" max="12563" width="7.77734375" style="2" customWidth="1"/>
    <col min="12564" max="12564" width="7.109375" style="2" customWidth="1"/>
    <col min="12565" max="12800" width="8.77734375" style="2" customWidth="1"/>
    <col min="12801" max="12801" width="15" style="2" customWidth="1"/>
    <col min="12802" max="12805" width="7.109375" style="2" customWidth="1"/>
    <col min="12806" max="12806" width="15" style="2" customWidth="1"/>
    <col min="12807" max="12810" width="7.109375" style="2" customWidth="1"/>
    <col min="12811" max="12811" width="15" style="2" customWidth="1"/>
    <col min="12812" max="12815" width="7.109375" style="2" customWidth="1"/>
    <col min="12816" max="12816" width="15" style="2" customWidth="1"/>
    <col min="12817" max="12818" width="7.109375" style="2" customWidth="1"/>
    <col min="12819" max="12819" width="7.77734375" style="2" customWidth="1"/>
    <col min="12820" max="12820" width="7.109375" style="2" customWidth="1"/>
    <col min="12821" max="13056" width="8.77734375" style="2" customWidth="1"/>
    <col min="13057" max="13057" width="15" style="2" customWidth="1"/>
    <col min="13058" max="13061" width="7.109375" style="2" customWidth="1"/>
    <col min="13062" max="13062" width="15" style="2" customWidth="1"/>
    <col min="13063" max="13066" width="7.109375" style="2" customWidth="1"/>
    <col min="13067" max="13067" width="15" style="2" customWidth="1"/>
    <col min="13068" max="13071" width="7.109375" style="2" customWidth="1"/>
    <col min="13072" max="13072" width="15" style="2" customWidth="1"/>
    <col min="13073" max="13074" width="7.109375" style="2" customWidth="1"/>
    <col min="13075" max="13075" width="7.77734375" style="2" customWidth="1"/>
    <col min="13076" max="13076" width="7.109375" style="2" customWidth="1"/>
    <col min="13077" max="13312" width="8.77734375" style="2" customWidth="1"/>
    <col min="13313" max="13313" width="15" style="2" customWidth="1"/>
    <col min="13314" max="13317" width="7.109375" style="2" customWidth="1"/>
    <col min="13318" max="13318" width="15" style="2" customWidth="1"/>
    <col min="13319" max="13322" width="7.109375" style="2" customWidth="1"/>
    <col min="13323" max="13323" width="15" style="2" customWidth="1"/>
    <col min="13324" max="13327" width="7.109375" style="2" customWidth="1"/>
    <col min="13328" max="13328" width="15" style="2" customWidth="1"/>
    <col min="13329" max="13330" width="7.109375" style="2" customWidth="1"/>
    <col min="13331" max="13331" width="7.77734375" style="2" customWidth="1"/>
    <col min="13332" max="13332" width="7.109375" style="2" customWidth="1"/>
    <col min="13333" max="13568" width="8.77734375" style="2" customWidth="1"/>
    <col min="13569" max="13569" width="15" style="2" customWidth="1"/>
    <col min="13570" max="13573" width="7.109375" style="2" customWidth="1"/>
    <col min="13574" max="13574" width="15" style="2" customWidth="1"/>
    <col min="13575" max="13578" width="7.109375" style="2" customWidth="1"/>
    <col min="13579" max="13579" width="15" style="2" customWidth="1"/>
    <col min="13580" max="13583" width="7.109375" style="2" customWidth="1"/>
    <col min="13584" max="13584" width="15" style="2" customWidth="1"/>
    <col min="13585" max="13586" width="7.109375" style="2" customWidth="1"/>
    <col min="13587" max="13587" width="7.77734375" style="2" customWidth="1"/>
    <col min="13588" max="13588" width="7.109375" style="2" customWidth="1"/>
    <col min="13589" max="13824" width="8.77734375" style="2" customWidth="1"/>
    <col min="13825" max="13825" width="15" style="2" customWidth="1"/>
    <col min="13826" max="13829" width="7.109375" style="2" customWidth="1"/>
    <col min="13830" max="13830" width="15" style="2" customWidth="1"/>
    <col min="13831" max="13834" width="7.109375" style="2" customWidth="1"/>
    <col min="13835" max="13835" width="15" style="2" customWidth="1"/>
    <col min="13836" max="13839" width="7.109375" style="2" customWidth="1"/>
    <col min="13840" max="13840" width="15" style="2" customWidth="1"/>
    <col min="13841" max="13842" width="7.109375" style="2" customWidth="1"/>
    <col min="13843" max="13843" width="7.77734375" style="2" customWidth="1"/>
    <col min="13844" max="13844" width="7.109375" style="2" customWidth="1"/>
    <col min="13845" max="14080" width="8.77734375" style="2" customWidth="1"/>
    <col min="14081" max="14081" width="15" style="2" customWidth="1"/>
    <col min="14082" max="14085" width="7.109375" style="2" customWidth="1"/>
    <col min="14086" max="14086" width="15" style="2" customWidth="1"/>
    <col min="14087" max="14090" width="7.109375" style="2" customWidth="1"/>
    <col min="14091" max="14091" width="15" style="2" customWidth="1"/>
    <col min="14092" max="14095" width="7.109375" style="2" customWidth="1"/>
    <col min="14096" max="14096" width="15" style="2" customWidth="1"/>
    <col min="14097" max="14098" width="7.109375" style="2" customWidth="1"/>
    <col min="14099" max="14099" width="7.77734375" style="2" customWidth="1"/>
    <col min="14100" max="14100" width="7.109375" style="2" customWidth="1"/>
    <col min="14101" max="14336" width="8.77734375" style="2" customWidth="1"/>
    <col min="14337" max="14337" width="15" style="2" customWidth="1"/>
    <col min="14338" max="14341" width="7.109375" style="2" customWidth="1"/>
    <col min="14342" max="14342" width="15" style="2" customWidth="1"/>
    <col min="14343" max="14346" width="7.109375" style="2" customWidth="1"/>
    <col min="14347" max="14347" width="15" style="2" customWidth="1"/>
    <col min="14348" max="14351" width="7.109375" style="2" customWidth="1"/>
    <col min="14352" max="14352" width="15" style="2" customWidth="1"/>
    <col min="14353" max="14354" width="7.109375" style="2" customWidth="1"/>
    <col min="14355" max="14355" width="7.77734375" style="2" customWidth="1"/>
    <col min="14356" max="14356" width="7.109375" style="2" customWidth="1"/>
    <col min="14357" max="14592" width="8.77734375" style="2" customWidth="1"/>
    <col min="14593" max="14593" width="15" style="2" customWidth="1"/>
    <col min="14594" max="14597" width="7.109375" style="2" customWidth="1"/>
    <col min="14598" max="14598" width="15" style="2" customWidth="1"/>
    <col min="14599" max="14602" width="7.109375" style="2" customWidth="1"/>
    <col min="14603" max="14603" width="15" style="2" customWidth="1"/>
    <col min="14604" max="14607" width="7.109375" style="2" customWidth="1"/>
    <col min="14608" max="14608" width="15" style="2" customWidth="1"/>
    <col min="14609" max="14610" width="7.109375" style="2" customWidth="1"/>
    <col min="14611" max="14611" width="7.77734375" style="2" customWidth="1"/>
    <col min="14612" max="14612" width="7.109375" style="2" customWidth="1"/>
    <col min="14613" max="14848" width="8.77734375" style="2" customWidth="1"/>
    <col min="14849" max="14849" width="15" style="2" customWidth="1"/>
    <col min="14850" max="14853" width="7.109375" style="2" customWidth="1"/>
    <col min="14854" max="14854" width="15" style="2" customWidth="1"/>
    <col min="14855" max="14858" width="7.109375" style="2" customWidth="1"/>
    <col min="14859" max="14859" width="15" style="2" customWidth="1"/>
    <col min="14860" max="14863" width="7.109375" style="2" customWidth="1"/>
    <col min="14864" max="14864" width="15" style="2" customWidth="1"/>
    <col min="14865" max="14866" width="7.109375" style="2" customWidth="1"/>
    <col min="14867" max="14867" width="7.77734375" style="2" customWidth="1"/>
    <col min="14868" max="14868" width="7.109375" style="2" customWidth="1"/>
    <col min="14869" max="15104" width="8.77734375" style="2" customWidth="1"/>
    <col min="15105" max="15105" width="15" style="2" customWidth="1"/>
    <col min="15106" max="15109" width="7.109375" style="2" customWidth="1"/>
    <col min="15110" max="15110" width="15" style="2" customWidth="1"/>
    <col min="15111" max="15114" width="7.109375" style="2" customWidth="1"/>
    <col min="15115" max="15115" width="15" style="2" customWidth="1"/>
    <col min="15116" max="15119" width="7.109375" style="2" customWidth="1"/>
    <col min="15120" max="15120" width="15" style="2" customWidth="1"/>
    <col min="15121" max="15122" width="7.109375" style="2" customWidth="1"/>
    <col min="15123" max="15123" width="7.77734375" style="2" customWidth="1"/>
    <col min="15124" max="15124" width="7.109375" style="2" customWidth="1"/>
    <col min="15125" max="15360" width="8.77734375" style="2" customWidth="1"/>
    <col min="15361" max="15361" width="15" style="2" customWidth="1"/>
    <col min="15362" max="15365" width="7.109375" style="2" customWidth="1"/>
    <col min="15366" max="15366" width="15" style="2" customWidth="1"/>
    <col min="15367" max="15370" width="7.109375" style="2" customWidth="1"/>
    <col min="15371" max="15371" width="15" style="2" customWidth="1"/>
    <col min="15372" max="15375" width="7.109375" style="2" customWidth="1"/>
    <col min="15376" max="15376" width="15" style="2" customWidth="1"/>
    <col min="15377" max="15378" width="7.109375" style="2" customWidth="1"/>
    <col min="15379" max="15379" width="7.77734375" style="2" customWidth="1"/>
    <col min="15380" max="15380" width="7.109375" style="2" customWidth="1"/>
    <col min="15381" max="15616" width="8.77734375" style="2" customWidth="1"/>
    <col min="15617" max="15617" width="15" style="2" customWidth="1"/>
    <col min="15618" max="15621" width="7.109375" style="2" customWidth="1"/>
    <col min="15622" max="15622" width="15" style="2" customWidth="1"/>
    <col min="15623" max="15626" width="7.109375" style="2" customWidth="1"/>
    <col min="15627" max="15627" width="15" style="2" customWidth="1"/>
    <col min="15628" max="15631" width="7.109375" style="2" customWidth="1"/>
    <col min="15632" max="15632" width="15" style="2" customWidth="1"/>
    <col min="15633" max="15634" width="7.109375" style="2" customWidth="1"/>
    <col min="15635" max="15635" width="7.77734375" style="2" customWidth="1"/>
    <col min="15636" max="15636" width="7.109375" style="2" customWidth="1"/>
    <col min="15637" max="15872" width="8.77734375" style="2" customWidth="1"/>
    <col min="15873" max="15873" width="15" style="2" customWidth="1"/>
    <col min="15874" max="15877" width="7.109375" style="2" customWidth="1"/>
    <col min="15878" max="15878" width="15" style="2" customWidth="1"/>
    <col min="15879" max="15882" width="7.109375" style="2" customWidth="1"/>
    <col min="15883" max="15883" width="15" style="2" customWidth="1"/>
    <col min="15884" max="15887" width="7.109375" style="2" customWidth="1"/>
    <col min="15888" max="15888" width="15" style="2" customWidth="1"/>
    <col min="15889" max="15890" width="7.109375" style="2" customWidth="1"/>
    <col min="15891" max="15891" width="7.77734375" style="2" customWidth="1"/>
    <col min="15892" max="15892" width="7.109375" style="2" customWidth="1"/>
    <col min="15893" max="16128" width="8.77734375" style="2" customWidth="1"/>
    <col min="16129" max="16129" width="15" style="2" customWidth="1"/>
    <col min="16130" max="16133" width="7.109375" style="2" customWidth="1"/>
    <col min="16134" max="16134" width="15" style="2" customWidth="1"/>
    <col min="16135" max="16138" width="7.109375" style="2" customWidth="1"/>
    <col min="16139" max="16139" width="15" style="2" customWidth="1"/>
    <col min="16140" max="16143" width="7.109375" style="2" customWidth="1"/>
    <col min="16144" max="16144" width="15" style="2" customWidth="1"/>
    <col min="16145" max="16146" width="7.109375" style="2" customWidth="1"/>
    <col min="16147" max="16147" width="7.77734375" style="2" customWidth="1"/>
    <col min="16148" max="16148" width="7.109375" style="2" customWidth="1"/>
    <col min="16149" max="16384" width="8.77734375" style="2" customWidth="1"/>
  </cols>
  <sheetData>
    <row r="1" spans="1:20" s="21" customFormat="1" ht="18.75" customHeight="1" x14ac:dyDescent="0.2">
      <c r="A1" s="24" t="s">
        <v>240</v>
      </c>
      <c r="B1" s="27" t="s">
        <v>239</v>
      </c>
      <c r="C1" s="27" t="s">
        <v>235</v>
      </c>
      <c r="D1" s="27" t="s">
        <v>64</v>
      </c>
      <c r="E1" s="27" t="s">
        <v>241</v>
      </c>
      <c r="F1" s="24" t="s">
        <v>240</v>
      </c>
      <c r="G1" s="27" t="s">
        <v>239</v>
      </c>
      <c r="H1" s="27" t="s">
        <v>235</v>
      </c>
      <c r="I1" s="27" t="s">
        <v>64</v>
      </c>
      <c r="J1" s="27" t="s">
        <v>241</v>
      </c>
      <c r="K1" s="31" t="s">
        <v>240</v>
      </c>
      <c r="L1" s="36" t="s">
        <v>239</v>
      </c>
      <c r="M1" s="36" t="s">
        <v>235</v>
      </c>
      <c r="N1" s="36" t="s">
        <v>64</v>
      </c>
      <c r="O1" s="36" t="s">
        <v>140</v>
      </c>
      <c r="P1" s="31" t="s">
        <v>240</v>
      </c>
      <c r="Q1" s="36" t="s">
        <v>239</v>
      </c>
      <c r="R1" s="36" t="s">
        <v>235</v>
      </c>
      <c r="S1" s="36" t="s">
        <v>64</v>
      </c>
      <c r="T1" s="36" t="s">
        <v>140</v>
      </c>
    </row>
    <row r="2" spans="1:20" s="21" customFormat="1" ht="18.75" customHeight="1" x14ac:dyDescent="0.2">
      <c r="A2" s="25" t="s">
        <v>404</v>
      </c>
      <c r="B2" s="28">
        <v>25</v>
      </c>
      <c r="C2" s="28">
        <v>28</v>
      </c>
      <c r="D2" s="28">
        <f t="shared" ref="D2:D11" si="0">SUM(B2:C2)</f>
        <v>53</v>
      </c>
      <c r="E2" s="28">
        <v>18</v>
      </c>
      <c r="F2" s="30" t="s">
        <v>331</v>
      </c>
      <c r="G2" s="28">
        <v>836</v>
      </c>
      <c r="H2" s="28">
        <v>893</v>
      </c>
      <c r="I2" s="28">
        <f t="shared" ref="I2:I12" si="1">SUM(G2:H2)</f>
        <v>1729</v>
      </c>
      <c r="J2" s="28">
        <v>678</v>
      </c>
      <c r="K2" s="25" t="s">
        <v>412</v>
      </c>
      <c r="L2" s="28">
        <v>153</v>
      </c>
      <c r="M2" s="28">
        <v>179</v>
      </c>
      <c r="N2" s="28">
        <f t="shared" ref="N2:N25" si="2">SUM(L2:M2)</f>
        <v>332</v>
      </c>
      <c r="O2" s="28">
        <v>124</v>
      </c>
      <c r="P2" s="25" t="s">
        <v>409</v>
      </c>
      <c r="Q2" s="28">
        <v>313</v>
      </c>
      <c r="R2" s="28">
        <v>347</v>
      </c>
      <c r="S2" s="28">
        <f t="shared" ref="S2:S9" si="3">SUM(Q2:R2)</f>
        <v>660</v>
      </c>
      <c r="T2" s="28">
        <v>245</v>
      </c>
    </row>
    <row r="3" spans="1:20" s="21" customFormat="1" ht="18.75" customHeight="1" x14ac:dyDescent="0.2">
      <c r="A3" s="25" t="s">
        <v>408</v>
      </c>
      <c r="B3" s="28">
        <v>179</v>
      </c>
      <c r="C3" s="28">
        <v>206</v>
      </c>
      <c r="D3" s="28">
        <f t="shared" si="0"/>
        <v>385</v>
      </c>
      <c r="E3" s="28">
        <v>146</v>
      </c>
      <c r="F3" s="30" t="s">
        <v>407</v>
      </c>
      <c r="G3" s="28">
        <v>360</v>
      </c>
      <c r="H3" s="28">
        <v>366</v>
      </c>
      <c r="I3" s="28">
        <f t="shared" si="1"/>
        <v>726</v>
      </c>
      <c r="J3" s="28">
        <v>222</v>
      </c>
      <c r="K3" s="25" t="s">
        <v>10</v>
      </c>
      <c r="L3" s="28">
        <v>267</v>
      </c>
      <c r="M3" s="28">
        <v>296</v>
      </c>
      <c r="N3" s="28">
        <f t="shared" si="2"/>
        <v>563</v>
      </c>
      <c r="O3" s="28">
        <v>186</v>
      </c>
      <c r="P3" s="25" t="s">
        <v>142</v>
      </c>
      <c r="Q3" s="28">
        <v>38</v>
      </c>
      <c r="R3" s="28">
        <v>41</v>
      </c>
      <c r="S3" s="28">
        <f t="shared" si="3"/>
        <v>79</v>
      </c>
      <c r="T3" s="28">
        <v>32</v>
      </c>
    </row>
    <row r="4" spans="1:20" s="21" customFormat="1" ht="18.75" customHeight="1" x14ac:dyDescent="0.2">
      <c r="A4" s="25" t="s">
        <v>405</v>
      </c>
      <c r="B4" s="28">
        <v>41</v>
      </c>
      <c r="C4" s="28">
        <v>57</v>
      </c>
      <c r="D4" s="28">
        <f t="shared" si="0"/>
        <v>98</v>
      </c>
      <c r="E4" s="28">
        <v>36</v>
      </c>
      <c r="F4" s="30" t="s">
        <v>403</v>
      </c>
      <c r="G4" s="28">
        <v>120</v>
      </c>
      <c r="H4" s="28">
        <v>105</v>
      </c>
      <c r="I4" s="28">
        <f t="shared" si="1"/>
        <v>225</v>
      </c>
      <c r="J4" s="28">
        <v>75</v>
      </c>
      <c r="K4" s="25" t="s">
        <v>402</v>
      </c>
      <c r="L4" s="28">
        <v>414</v>
      </c>
      <c r="M4" s="28">
        <v>458</v>
      </c>
      <c r="N4" s="28">
        <f t="shared" si="2"/>
        <v>872</v>
      </c>
      <c r="O4" s="28">
        <v>334</v>
      </c>
      <c r="P4" s="25" t="s">
        <v>18</v>
      </c>
      <c r="Q4" s="28">
        <v>54</v>
      </c>
      <c r="R4" s="28">
        <v>61</v>
      </c>
      <c r="S4" s="28">
        <f t="shared" si="3"/>
        <v>115</v>
      </c>
      <c r="T4" s="28">
        <v>43</v>
      </c>
    </row>
    <row r="5" spans="1:20" s="21" customFormat="1" ht="18.75" customHeight="1" x14ac:dyDescent="0.2">
      <c r="A5" s="25" t="s">
        <v>378</v>
      </c>
      <c r="B5" s="28">
        <v>90</v>
      </c>
      <c r="C5" s="28">
        <v>109</v>
      </c>
      <c r="D5" s="28">
        <f t="shared" si="0"/>
        <v>199</v>
      </c>
      <c r="E5" s="28">
        <v>67</v>
      </c>
      <c r="F5" s="30" t="s">
        <v>27</v>
      </c>
      <c r="G5" s="28">
        <v>74</v>
      </c>
      <c r="H5" s="28">
        <v>82</v>
      </c>
      <c r="I5" s="28">
        <f t="shared" si="1"/>
        <v>156</v>
      </c>
      <c r="J5" s="28">
        <v>62</v>
      </c>
      <c r="K5" s="25" t="s">
        <v>355</v>
      </c>
      <c r="L5" s="28">
        <v>563</v>
      </c>
      <c r="M5" s="28">
        <v>600</v>
      </c>
      <c r="N5" s="28">
        <f t="shared" si="2"/>
        <v>1163</v>
      </c>
      <c r="O5" s="28">
        <v>465</v>
      </c>
      <c r="P5" s="25" t="s">
        <v>6</v>
      </c>
      <c r="Q5" s="28">
        <v>18</v>
      </c>
      <c r="R5" s="28">
        <v>17</v>
      </c>
      <c r="S5" s="28">
        <f t="shared" si="3"/>
        <v>35</v>
      </c>
      <c r="T5" s="28">
        <v>15</v>
      </c>
    </row>
    <row r="6" spans="1:20" s="21" customFormat="1" ht="18.75" customHeight="1" x14ac:dyDescent="0.2">
      <c r="A6" s="25" t="s">
        <v>401</v>
      </c>
      <c r="B6" s="28">
        <v>56</v>
      </c>
      <c r="C6" s="28">
        <v>61</v>
      </c>
      <c r="D6" s="28">
        <f t="shared" si="0"/>
        <v>117</v>
      </c>
      <c r="E6" s="28">
        <v>43</v>
      </c>
      <c r="F6" s="30" t="s">
        <v>321</v>
      </c>
      <c r="G6" s="28">
        <v>77</v>
      </c>
      <c r="H6" s="28">
        <v>94</v>
      </c>
      <c r="I6" s="28">
        <f t="shared" si="1"/>
        <v>171</v>
      </c>
      <c r="J6" s="28">
        <v>55</v>
      </c>
      <c r="K6" s="25" t="s">
        <v>400</v>
      </c>
      <c r="L6" s="28">
        <v>53</v>
      </c>
      <c r="M6" s="28">
        <v>59</v>
      </c>
      <c r="N6" s="28">
        <f t="shared" si="2"/>
        <v>112</v>
      </c>
      <c r="O6" s="28">
        <v>47</v>
      </c>
      <c r="P6" s="25" t="s">
        <v>317</v>
      </c>
      <c r="Q6" s="28">
        <v>277</v>
      </c>
      <c r="R6" s="28">
        <v>292</v>
      </c>
      <c r="S6" s="28">
        <f t="shared" si="3"/>
        <v>569</v>
      </c>
      <c r="T6" s="28">
        <v>232</v>
      </c>
    </row>
    <row r="7" spans="1:20" s="21" customFormat="1" ht="18.75" customHeight="1" x14ac:dyDescent="0.2">
      <c r="A7" s="25" t="s">
        <v>174</v>
      </c>
      <c r="B7" s="28">
        <v>97</v>
      </c>
      <c r="C7" s="28">
        <v>98</v>
      </c>
      <c r="D7" s="28">
        <f t="shared" si="0"/>
        <v>195</v>
      </c>
      <c r="E7" s="28">
        <v>70</v>
      </c>
      <c r="F7" s="30" t="s">
        <v>399</v>
      </c>
      <c r="G7" s="28">
        <v>76</v>
      </c>
      <c r="H7" s="28">
        <v>83</v>
      </c>
      <c r="I7" s="28">
        <f t="shared" si="1"/>
        <v>159</v>
      </c>
      <c r="J7" s="28">
        <v>61</v>
      </c>
      <c r="K7" s="25" t="s">
        <v>191</v>
      </c>
      <c r="L7" s="28">
        <v>16</v>
      </c>
      <c r="M7" s="28">
        <v>19</v>
      </c>
      <c r="N7" s="28">
        <f t="shared" si="2"/>
        <v>35</v>
      </c>
      <c r="O7" s="28">
        <v>11</v>
      </c>
      <c r="P7" s="25" t="s">
        <v>398</v>
      </c>
      <c r="Q7" s="28">
        <v>48</v>
      </c>
      <c r="R7" s="28">
        <v>57</v>
      </c>
      <c r="S7" s="28">
        <f t="shared" si="3"/>
        <v>105</v>
      </c>
      <c r="T7" s="28">
        <v>44</v>
      </c>
    </row>
    <row r="8" spans="1:20" s="21" customFormat="1" ht="18.75" customHeight="1" x14ac:dyDescent="0.2">
      <c r="A8" s="25" t="s">
        <v>287</v>
      </c>
      <c r="B8" s="28">
        <v>256</v>
      </c>
      <c r="C8" s="28">
        <v>234</v>
      </c>
      <c r="D8" s="28">
        <f t="shared" si="0"/>
        <v>490</v>
      </c>
      <c r="E8" s="28">
        <v>186</v>
      </c>
      <c r="F8" s="30" t="s">
        <v>397</v>
      </c>
      <c r="G8" s="28">
        <v>12</v>
      </c>
      <c r="H8" s="28">
        <v>8</v>
      </c>
      <c r="I8" s="28">
        <f t="shared" si="1"/>
        <v>20</v>
      </c>
      <c r="J8" s="28">
        <v>15</v>
      </c>
      <c r="K8" s="25" t="s">
        <v>396</v>
      </c>
      <c r="L8" s="28">
        <v>111</v>
      </c>
      <c r="M8" s="28">
        <v>126</v>
      </c>
      <c r="N8" s="28">
        <f t="shared" si="2"/>
        <v>237</v>
      </c>
      <c r="O8" s="28">
        <v>85</v>
      </c>
      <c r="P8" s="25" t="s">
        <v>395</v>
      </c>
      <c r="Q8" s="28">
        <v>21</v>
      </c>
      <c r="R8" s="28">
        <v>13</v>
      </c>
      <c r="S8" s="28">
        <f t="shared" si="3"/>
        <v>34</v>
      </c>
      <c r="T8" s="28">
        <v>15</v>
      </c>
    </row>
    <row r="9" spans="1:20" s="21" customFormat="1" ht="18.75" customHeight="1" x14ac:dyDescent="0.2">
      <c r="A9" s="25" t="s">
        <v>269</v>
      </c>
      <c r="B9" s="28">
        <v>173</v>
      </c>
      <c r="C9" s="28">
        <v>157</v>
      </c>
      <c r="D9" s="28">
        <f t="shared" si="0"/>
        <v>330</v>
      </c>
      <c r="E9" s="28">
        <v>167</v>
      </c>
      <c r="F9" s="30" t="s">
        <v>394</v>
      </c>
      <c r="G9" s="28">
        <v>3</v>
      </c>
      <c r="H9" s="28">
        <v>8</v>
      </c>
      <c r="I9" s="28">
        <f t="shared" si="1"/>
        <v>11</v>
      </c>
      <c r="J9" s="28">
        <v>11</v>
      </c>
      <c r="K9" s="25" t="s">
        <v>20</v>
      </c>
      <c r="L9" s="28">
        <v>406</v>
      </c>
      <c r="M9" s="28">
        <v>417</v>
      </c>
      <c r="N9" s="28">
        <f t="shared" si="2"/>
        <v>823</v>
      </c>
      <c r="O9" s="28">
        <v>298</v>
      </c>
      <c r="P9" s="25" t="s">
        <v>58</v>
      </c>
      <c r="Q9" s="28">
        <v>31</v>
      </c>
      <c r="R9" s="28">
        <v>27</v>
      </c>
      <c r="S9" s="28">
        <f t="shared" si="3"/>
        <v>58</v>
      </c>
      <c r="T9" s="28">
        <v>23</v>
      </c>
    </row>
    <row r="10" spans="1:20" s="21" customFormat="1" ht="18.75" customHeight="1" x14ac:dyDescent="0.2">
      <c r="A10" s="25" t="s">
        <v>257</v>
      </c>
      <c r="B10" s="28">
        <v>181</v>
      </c>
      <c r="C10" s="28">
        <v>165</v>
      </c>
      <c r="D10" s="28">
        <f t="shared" si="0"/>
        <v>346</v>
      </c>
      <c r="E10" s="28">
        <v>130</v>
      </c>
      <c r="F10" s="30" t="s">
        <v>393</v>
      </c>
      <c r="G10" s="28">
        <v>202</v>
      </c>
      <c r="H10" s="28">
        <v>217</v>
      </c>
      <c r="I10" s="28">
        <f t="shared" si="1"/>
        <v>419</v>
      </c>
      <c r="J10" s="28">
        <v>171</v>
      </c>
      <c r="K10" s="25" t="s">
        <v>392</v>
      </c>
      <c r="L10" s="28">
        <v>473</v>
      </c>
      <c r="M10" s="28">
        <v>500</v>
      </c>
      <c r="N10" s="28">
        <f t="shared" si="2"/>
        <v>973</v>
      </c>
      <c r="O10" s="28">
        <v>367</v>
      </c>
      <c r="P10" s="34" t="s">
        <v>72</v>
      </c>
      <c r="Q10" s="28">
        <f>SUM(Q2:Q9)</f>
        <v>800</v>
      </c>
      <c r="R10" s="28">
        <f>SUM(R2:R9)</f>
        <v>855</v>
      </c>
      <c r="S10" s="28">
        <f>SUM(S2:S9)</f>
        <v>1655</v>
      </c>
      <c r="T10" s="28">
        <f>SUM(T2:T9)</f>
        <v>649</v>
      </c>
    </row>
    <row r="11" spans="1:20" s="21" customFormat="1" ht="18.75" customHeight="1" x14ac:dyDescent="0.2">
      <c r="A11" s="25" t="s">
        <v>391</v>
      </c>
      <c r="B11" s="28">
        <v>273</v>
      </c>
      <c r="C11" s="28">
        <v>286</v>
      </c>
      <c r="D11" s="28">
        <f t="shared" si="0"/>
        <v>559</v>
      </c>
      <c r="E11" s="28">
        <v>171</v>
      </c>
      <c r="F11" s="30" t="s">
        <v>121</v>
      </c>
      <c r="G11" s="28">
        <v>24</v>
      </c>
      <c r="H11" s="28">
        <v>27</v>
      </c>
      <c r="I11" s="28">
        <f t="shared" si="1"/>
        <v>51</v>
      </c>
      <c r="J11" s="28">
        <v>22</v>
      </c>
      <c r="K11" s="25" t="s">
        <v>107</v>
      </c>
      <c r="L11" s="28">
        <v>127</v>
      </c>
      <c r="M11" s="28">
        <v>147</v>
      </c>
      <c r="N11" s="28">
        <f t="shared" si="2"/>
        <v>274</v>
      </c>
      <c r="O11" s="28">
        <v>131</v>
      </c>
      <c r="P11" s="25"/>
      <c r="Q11" s="28"/>
      <c r="R11" s="28"/>
      <c r="S11" s="28"/>
      <c r="T11" s="28"/>
    </row>
    <row r="12" spans="1:20" s="21" customFormat="1" ht="18.75" customHeight="1" x14ac:dyDescent="0.2">
      <c r="A12" s="24" t="s">
        <v>36</v>
      </c>
      <c r="B12" s="28">
        <f>SUM(B2:B11)</f>
        <v>1371</v>
      </c>
      <c r="C12" s="28">
        <f>SUM(C2:C11)</f>
        <v>1401</v>
      </c>
      <c r="D12" s="28">
        <f>SUM(D2:D11)</f>
        <v>2772</v>
      </c>
      <c r="E12" s="28">
        <f>SUM(E2:E11)</f>
        <v>1034</v>
      </c>
      <c r="F12" s="30" t="s">
        <v>374</v>
      </c>
      <c r="G12" s="28">
        <v>430</v>
      </c>
      <c r="H12" s="28">
        <v>410</v>
      </c>
      <c r="I12" s="28">
        <f t="shared" si="1"/>
        <v>840</v>
      </c>
      <c r="J12" s="28">
        <v>244</v>
      </c>
      <c r="K12" s="25" t="s">
        <v>352</v>
      </c>
      <c r="L12" s="28">
        <v>213</v>
      </c>
      <c r="M12" s="28">
        <v>231</v>
      </c>
      <c r="N12" s="28">
        <f t="shared" si="2"/>
        <v>444</v>
      </c>
      <c r="O12" s="28">
        <v>200</v>
      </c>
      <c r="P12" s="25"/>
      <c r="Q12" s="28"/>
      <c r="R12" s="28"/>
      <c r="S12" s="28"/>
      <c r="T12" s="28"/>
    </row>
    <row r="13" spans="1:20" s="22" customFormat="1" ht="18.75" customHeight="1" x14ac:dyDescent="0.2">
      <c r="A13" s="25"/>
      <c r="B13" s="28"/>
      <c r="C13" s="28"/>
      <c r="D13" s="28"/>
      <c r="E13" s="28"/>
      <c r="F13" s="31" t="s">
        <v>36</v>
      </c>
      <c r="G13" s="28">
        <f>SUM(G2:G12)</f>
        <v>2214</v>
      </c>
      <c r="H13" s="28">
        <f>SUM(H2:H12)</f>
        <v>2293</v>
      </c>
      <c r="I13" s="28">
        <f>SUM(I2:I12)</f>
        <v>4507</v>
      </c>
      <c r="J13" s="28">
        <f>SUM(J2:J12)</f>
        <v>1616</v>
      </c>
      <c r="K13" s="25" t="s">
        <v>389</v>
      </c>
      <c r="L13" s="28">
        <v>363</v>
      </c>
      <c r="M13" s="28">
        <v>338</v>
      </c>
      <c r="N13" s="28">
        <f t="shared" si="2"/>
        <v>701</v>
      </c>
      <c r="O13" s="28">
        <v>278</v>
      </c>
      <c r="P13" s="25"/>
      <c r="Q13" s="28"/>
      <c r="R13" s="28"/>
      <c r="S13" s="28"/>
      <c r="T13" s="28"/>
    </row>
    <row r="14" spans="1:20" s="21" customFormat="1" ht="18.75" customHeight="1" x14ac:dyDescent="0.2">
      <c r="A14" s="25" t="s">
        <v>212</v>
      </c>
      <c r="B14" s="28">
        <v>65</v>
      </c>
      <c r="C14" s="28">
        <v>61</v>
      </c>
      <c r="D14" s="28">
        <f t="shared" ref="D14:D27" si="4">SUM(B14:C14)</f>
        <v>126</v>
      </c>
      <c r="E14" s="28">
        <v>49</v>
      </c>
      <c r="F14" s="32"/>
      <c r="G14" s="28"/>
      <c r="H14" s="28"/>
      <c r="I14" s="28"/>
      <c r="J14" s="28"/>
      <c r="K14" s="25" t="s">
        <v>388</v>
      </c>
      <c r="L14" s="28">
        <v>207</v>
      </c>
      <c r="M14" s="28">
        <v>220</v>
      </c>
      <c r="N14" s="28">
        <f t="shared" si="2"/>
        <v>427</v>
      </c>
      <c r="O14" s="28">
        <v>177</v>
      </c>
      <c r="P14" s="25"/>
      <c r="Q14" s="28"/>
      <c r="R14" s="28"/>
      <c r="S14" s="28"/>
      <c r="T14" s="28"/>
    </row>
    <row r="15" spans="1:20" s="21" customFormat="1" ht="18.75" customHeight="1" x14ac:dyDescent="0.2">
      <c r="A15" s="25" t="s">
        <v>387</v>
      </c>
      <c r="B15" s="28">
        <v>39</v>
      </c>
      <c r="C15" s="28">
        <v>47</v>
      </c>
      <c r="D15" s="28">
        <f t="shared" si="4"/>
        <v>86</v>
      </c>
      <c r="E15" s="28">
        <v>35</v>
      </c>
      <c r="F15" s="30" t="s">
        <v>151</v>
      </c>
      <c r="G15" s="28">
        <v>28</v>
      </c>
      <c r="H15" s="28">
        <v>24</v>
      </c>
      <c r="I15" s="28">
        <f t="shared" ref="I15:I30" si="5">SUM(G15:H15)</f>
        <v>52</v>
      </c>
      <c r="J15" s="28">
        <v>24</v>
      </c>
      <c r="K15" s="25" t="s">
        <v>236</v>
      </c>
      <c r="L15" s="28">
        <v>271</v>
      </c>
      <c r="M15" s="28">
        <v>272</v>
      </c>
      <c r="N15" s="28">
        <f t="shared" si="2"/>
        <v>543</v>
      </c>
      <c r="O15" s="28">
        <v>204</v>
      </c>
      <c r="P15" s="25"/>
      <c r="Q15" s="28"/>
      <c r="R15" s="28"/>
      <c r="S15" s="28"/>
      <c r="T15" s="28"/>
    </row>
    <row r="16" spans="1:20" s="21" customFormat="1" ht="18.75" customHeight="1" x14ac:dyDescent="0.2">
      <c r="A16" s="29" t="s">
        <v>204</v>
      </c>
      <c r="B16" s="28">
        <v>133</v>
      </c>
      <c r="C16" s="28">
        <v>154</v>
      </c>
      <c r="D16" s="28">
        <f t="shared" si="4"/>
        <v>287</v>
      </c>
      <c r="E16" s="28">
        <v>109</v>
      </c>
      <c r="F16" s="30" t="s">
        <v>22</v>
      </c>
      <c r="G16" s="28">
        <v>36</v>
      </c>
      <c r="H16" s="28">
        <v>50</v>
      </c>
      <c r="I16" s="28">
        <f t="shared" si="5"/>
        <v>86</v>
      </c>
      <c r="J16" s="28">
        <v>34</v>
      </c>
      <c r="K16" s="25" t="s">
        <v>386</v>
      </c>
      <c r="L16" s="28">
        <v>13</v>
      </c>
      <c r="M16" s="28">
        <v>17</v>
      </c>
      <c r="N16" s="28">
        <f t="shared" si="2"/>
        <v>30</v>
      </c>
      <c r="O16" s="28">
        <v>12</v>
      </c>
      <c r="P16" s="25"/>
      <c r="Q16" s="28"/>
      <c r="R16" s="28"/>
      <c r="S16" s="28"/>
      <c r="T16" s="28"/>
    </row>
    <row r="17" spans="1:20" s="22" customFormat="1" ht="18.75" customHeight="1" x14ac:dyDescent="0.2">
      <c r="A17" s="25" t="s">
        <v>384</v>
      </c>
      <c r="B17" s="28">
        <v>52</v>
      </c>
      <c r="C17" s="28">
        <v>50</v>
      </c>
      <c r="D17" s="28">
        <f t="shared" si="4"/>
        <v>102</v>
      </c>
      <c r="E17" s="28">
        <v>39</v>
      </c>
      <c r="F17" s="30" t="s">
        <v>178</v>
      </c>
      <c r="G17" s="28">
        <v>141</v>
      </c>
      <c r="H17" s="28">
        <v>132</v>
      </c>
      <c r="I17" s="28">
        <f t="shared" si="5"/>
        <v>273</v>
      </c>
      <c r="J17" s="28">
        <v>120</v>
      </c>
      <c r="K17" s="25" t="s">
        <v>91</v>
      </c>
      <c r="L17" s="28">
        <v>182</v>
      </c>
      <c r="M17" s="28">
        <v>233</v>
      </c>
      <c r="N17" s="28">
        <f t="shared" si="2"/>
        <v>415</v>
      </c>
      <c r="O17" s="28">
        <v>185</v>
      </c>
      <c r="P17" s="25"/>
      <c r="Q17" s="28"/>
      <c r="R17" s="28"/>
      <c r="S17" s="28"/>
      <c r="T17" s="28"/>
    </row>
    <row r="18" spans="1:20" s="21" customFormat="1" ht="18.75" customHeight="1" x14ac:dyDescent="0.2">
      <c r="A18" s="25" t="s">
        <v>380</v>
      </c>
      <c r="B18" s="28">
        <v>38</v>
      </c>
      <c r="C18" s="28">
        <v>38</v>
      </c>
      <c r="D18" s="28">
        <f t="shared" si="4"/>
        <v>76</v>
      </c>
      <c r="E18" s="28">
        <v>27</v>
      </c>
      <c r="F18" s="30" t="s">
        <v>379</v>
      </c>
      <c r="G18" s="28">
        <v>30</v>
      </c>
      <c r="H18" s="28">
        <v>24</v>
      </c>
      <c r="I18" s="28">
        <f t="shared" si="5"/>
        <v>54</v>
      </c>
      <c r="J18" s="28">
        <v>29</v>
      </c>
      <c r="K18" s="25" t="s">
        <v>376</v>
      </c>
      <c r="L18" s="28">
        <v>17</v>
      </c>
      <c r="M18" s="28">
        <v>16</v>
      </c>
      <c r="N18" s="28">
        <f t="shared" si="2"/>
        <v>33</v>
      </c>
      <c r="O18" s="28">
        <v>22</v>
      </c>
      <c r="P18" s="25"/>
      <c r="Q18" s="28"/>
      <c r="R18" s="28"/>
      <c r="S18" s="28"/>
      <c r="T18" s="28"/>
    </row>
    <row r="19" spans="1:20" s="21" customFormat="1" ht="18.75" customHeight="1" x14ac:dyDescent="0.2">
      <c r="A19" s="25" t="s">
        <v>181</v>
      </c>
      <c r="B19" s="28">
        <v>9</v>
      </c>
      <c r="C19" s="28">
        <v>6</v>
      </c>
      <c r="D19" s="28">
        <f t="shared" si="4"/>
        <v>15</v>
      </c>
      <c r="E19" s="28">
        <v>6</v>
      </c>
      <c r="F19" s="30" t="s">
        <v>375</v>
      </c>
      <c r="G19" s="28">
        <v>24</v>
      </c>
      <c r="H19" s="28">
        <v>12</v>
      </c>
      <c r="I19" s="28">
        <f t="shared" si="5"/>
        <v>36</v>
      </c>
      <c r="J19" s="28">
        <v>24</v>
      </c>
      <c r="K19" s="25" t="s">
        <v>205</v>
      </c>
      <c r="L19" s="28">
        <v>50</v>
      </c>
      <c r="M19" s="28">
        <v>51</v>
      </c>
      <c r="N19" s="28">
        <f t="shared" si="2"/>
        <v>101</v>
      </c>
      <c r="O19" s="28">
        <v>35</v>
      </c>
      <c r="P19" s="25"/>
      <c r="Q19" s="28"/>
      <c r="R19" s="28"/>
      <c r="S19" s="28"/>
      <c r="T19" s="28"/>
    </row>
    <row r="20" spans="1:20" s="21" customFormat="1" ht="18.75" customHeight="1" x14ac:dyDescent="0.2">
      <c r="A20" s="25" t="s">
        <v>371</v>
      </c>
      <c r="B20" s="28">
        <v>55</v>
      </c>
      <c r="C20" s="28">
        <v>58</v>
      </c>
      <c r="D20" s="28">
        <f t="shared" si="4"/>
        <v>113</v>
      </c>
      <c r="E20" s="28">
        <v>46</v>
      </c>
      <c r="F20" s="30" t="s">
        <v>219</v>
      </c>
      <c r="G20" s="28">
        <v>1</v>
      </c>
      <c r="H20" s="28">
        <v>4</v>
      </c>
      <c r="I20" s="28">
        <f t="shared" si="5"/>
        <v>5</v>
      </c>
      <c r="J20" s="28">
        <v>5</v>
      </c>
      <c r="K20" s="25" t="s">
        <v>370</v>
      </c>
      <c r="L20" s="28">
        <v>3</v>
      </c>
      <c r="M20" s="28">
        <v>43</v>
      </c>
      <c r="N20" s="28">
        <f t="shared" si="2"/>
        <v>46</v>
      </c>
      <c r="O20" s="28">
        <v>43</v>
      </c>
      <c r="P20" s="25"/>
      <c r="Q20" s="28"/>
      <c r="R20" s="28"/>
      <c r="S20" s="28"/>
      <c r="T20" s="28"/>
    </row>
    <row r="21" spans="1:20" s="21" customFormat="1" ht="18.75" customHeight="1" x14ac:dyDescent="0.2">
      <c r="A21" s="25" t="s">
        <v>11</v>
      </c>
      <c r="B21" s="28">
        <v>23</v>
      </c>
      <c r="C21" s="28">
        <v>28</v>
      </c>
      <c r="D21" s="28">
        <f t="shared" si="4"/>
        <v>51</v>
      </c>
      <c r="E21" s="28">
        <v>19</v>
      </c>
      <c r="F21" s="30" t="s">
        <v>332</v>
      </c>
      <c r="G21" s="28">
        <v>23</v>
      </c>
      <c r="H21" s="28">
        <v>32</v>
      </c>
      <c r="I21" s="28">
        <f t="shared" si="5"/>
        <v>55</v>
      </c>
      <c r="J21" s="28">
        <v>32</v>
      </c>
      <c r="K21" s="25" t="s">
        <v>122</v>
      </c>
      <c r="L21" s="28">
        <v>274</v>
      </c>
      <c r="M21" s="28">
        <v>286</v>
      </c>
      <c r="N21" s="28">
        <f t="shared" si="2"/>
        <v>560</v>
      </c>
      <c r="O21" s="28">
        <v>219</v>
      </c>
      <c r="P21" s="25"/>
      <c r="Q21" s="28"/>
      <c r="R21" s="28"/>
      <c r="S21" s="28"/>
      <c r="T21" s="28"/>
    </row>
    <row r="22" spans="1:20" s="21" customFormat="1" ht="18.75" customHeight="1" x14ac:dyDescent="0.2">
      <c r="A22" s="25" t="s">
        <v>273</v>
      </c>
      <c r="B22" s="28">
        <v>14</v>
      </c>
      <c r="C22" s="28">
        <v>15</v>
      </c>
      <c r="D22" s="28">
        <f t="shared" si="4"/>
        <v>29</v>
      </c>
      <c r="E22" s="28">
        <v>12</v>
      </c>
      <c r="F22" s="30" t="s">
        <v>272</v>
      </c>
      <c r="G22" s="28">
        <v>90</v>
      </c>
      <c r="H22" s="28">
        <v>101</v>
      </c>
      <c r="I22" s="28">
        <f t="shared" si="5"/>
        <v>191</v>
      </c>
      <c r="J22" s="28">
        <v>92</v>
      </c>
      <c r="K22" s="25" t="s">
        <v>369</v>
      </c>
      <c r="L22" s="28">
        <v>335</v>
      </c>
      <c r="M22" s="28">
        <v>362</v>
      </c>
      <c r="N22" s="28">
        <f t="shared" si="2"/>
        <v>697</v>
      </c>
      <c r="O22" s="28">
        <v>276</v>
      </c>
      <c r="P22" s="25"/>
      <c r="Q22" s="28"/>
      <c r="R22" s="28"/>
      <c r="S22" s="28"/>
      <c r="T22" s="28"/>
    </row>
    <row r="23" spans="1:20" s="21" customFormat="1" ht="18.75" customHeight="1" x14ac:dyDescent="0.2">
      <c r="A23" s="25" t="s">
        <v>366</v>
      </c>
      <c r="B23" s="28">
        <v>7</v>
      </c>
      <c r="C23" s="28">
        <v>11</v>
      </c>
      <c r="D23" s="28">
        <f t="shared" si="4"/>
        <v>18</v>
      </c>
      <c r="E23" s="28">
        <v>11</v>
      </c>
      <c r="F23" s="30" t="s">
        <v>197</v>
      </c>
      <c r="G23" s="28">
        <v>64</v>
      </c>
      <c r="H23" s="28">
        <v>83</v>
      </c>
      <c r="I23" s="28">
        <f t="shared" si="5"/>
        <v>147</v>
      </c>
      <c r="J23" s="28">
        <v>70</v>
      </c>
      <c r="K23" s="25" t="s">
        <v>367</v>
      </c>
      <c r="L23" s="28">
        <v>386</v>
      </c>
      <c r="M23" s="28">
        <v>400</v>
      </c>
      <c r="N23" s="28">
        <f t="shared" si="2"/>
        <v>786</v>
      </c>
      <c r="O23" s="28">
        <v>316</v>
      </c>
      <c r="P23" s="25"/>
      <c r="Q23" s="28"/>
      <c r="R23" s="28"/>
      <c r="S23" s="28"/>
      <c r="T23" s="28"/>
    </row>
    <row r="24" spans="1:20" s="21" customFormat="1" ht="18.75" customHeight="1" x14ac:dyDescent="0.2">
      <c r="A24" s="25" t="s">
        <v>94</v>
      </c>
      <c r="B24" s="28">
        <v>119</v>
      </c>
      <c r="C24" s="28">
        <v>115</v>
      </c>
      <c r="D24" s="28">
        <f t="shared" si="4"/>
        <v>234</v>
      </c>
      <c r="E24" s="28">
        <v>84</v>
      </c>
      <c r="F24" s="30" t="s">
        <v>106</v>
      </c>
      <c r="G24" s="28">
        <v>210</v>
      </c>
      <c r="H24" s="28">
        <v>212</v>
      </c>
      <c r="I24" s="28">
        <f t="shared" si="5"/>
        <v>422</v>
      </c>
      <c r="J24" s="28">
        <v>168</v>
      </c>
      <c r="K24" s="25" t="s">
        <v>263</v>
      </c>
      <c r="L24" s="28">
        <v>273</v>
      </c>
      <c r="M24" s="28">
        <v>266</v>
      </c>
      <c r="N24" s="28">
        <f t="shared" si="2"/>
        <v>539</v>
      </c>
      <c r="O24" s="28">
        <v>241</v>
      </c>
      <c r="P24" s="24"/>
      <c r="Q24" s="28"/>
      <c r="R24" s="28"/>
      <c r="S24" s="28"/>
      <c r="T24" s="28"/>
    </row>
    <row r="25" spans="1:20" s="21" customFormat="1" ht="18.75" customHeight="1" x14ac:dyDescent="0.2">
      <c r="A25" s="25" t="s">
        <v>302</v>
      </c>
      <c r="B25" s="28">
        <v>40</v>
      </c>
      <c r="C25" s="28">
        <v>32</v>
      </c>
      <c r="D25" s="28">
        <f t="shared" si="4"/>
        <v>72</v>
      </c>
      <c r="E25" s="28">
        <v>28</v>
      </c>
      <c r="F25" s="30" t="s">
        <v>365</v>
      </c>
      <c r="G25" s="28">
        <v>45</v>
      </c>
      <c r="H25" s="28">
        <v>50</v>
      </c>
      <c r="I25" s="28">
        <f t="shared" si="5"/>
        <v>95</v>
      </c>
      <c r="J25" s="28">
        <v>37</v>
      </c>
      <c r="K25" s="25" t="s">
        <v>156</v>
      </c>
      <c r="L25" s="28">
        <v>172</v>
      </c>
      <c r="M25" s="28">
        <v>201</v>
      </c>
      <c r="N25" s="28">
        <f t="shared" si="2"/>
        <v>373</v>
      </c>
      <c r="O25" s="28">
        <v>126</v>
      </c>
      <c r="P25" s="25"/>
      <c r="Q25" s="28"/>
      <c r="R25" s="28"/>
      <c r="S25" s="28"/>
      <c r="T25" s="28"/>
    </row>
    <row r="26" spans="1:20" s="21" customFormat="1" ht="18.75" customHeight="1" x14ac:dyDescent="0.2">
      <c r="A26" s="25" t="s">
        <v>250</v>
      </c>
      <c r="B26" s="28">
        <v>101</v>
      </c>
      <c r="C26" s="28">
        <v>107</v>
      </c>
      <c r="D26" s="28">
        <f t="shared" si="4"/>
        <v>208</v>
      </c>
      <c r="E26" s="28">
        <v>78</v>
      </c>
      <c r="F26" s="30" t="s">
        <v>195</v>
      </c>
      <c r="G26" s="28">
        <v>73</v>
      </c>
      <c r="H26" s="28">
        <v>70</v>
      </c>
      <c r="I26" s="28">
        <f t="shared" si="5"/>
        <v>143</v>
      </c>
      <c r="J26" s="28">
        <v>58</v>
      </c>
      <c r="K26" s="34" t="s">
        <v>75</v>
      </c>
      <c r="L26" s="28">
        <f>SUM(L2:L25)</f>
        <v>5342</v>
      </c>
      <c r="M26" s="28">
        <f>SUM(M2:M25)</f>
        <v>5737</v>
      </c>
      <c r="N26" s="28">
        <f>SUM(N2:N25)</f>
        <v>11079</v>
      </c>
      <c r="O26" s="28">
        <f>SUM(O2:O25)</f>
        <v>4382</v>
      </c>
      <c r="P26" s="25"/>
      <c r="Q26" s="28"/>
      <c r="R26" s="28"/>
      <c r="S26" s="28"/>
      <c r="T26" s="28"/>
    </row>
    <row r="27" spans="1:20" ht="18.75" customHeight="1" x14ac:dyDescent="0.2">
      <c r="A27" s="25" t="s">
        <v>109</v>
      </c>
      <c r="B27" s="28">
        <v>96</v>
      </c>
      <c r="C27" s="28">
        <v>95</v>
      </c>
      <c r="D27" s="28">
        <f t="shared" si="4"/>
        <v>191</v>
      </c>
      <c r="E27" s="28">
        <v>67</v>
      </c>
      <c r="F27" s="30" t="s">
        <v>364</v>
      </c>
      <c r="G27" s="28">
        <v>61</v>
      </c>
      <c r="H27" s="28">
        <v>35</v>
      </c>
      <c r="I27" s="28">
        <f t="shared" si="5"/>
        <v>96</v>
      </c>
      <c r="J27" s="28">
        <v>83</v>
      </c>
      <c r="K27" s="45"/>
      <c r="L27" s="28"/>
      <c r="M27" s="28"/>
      <c r="N27" s="28"/>
      <c r="O27" s="28"/>
      <c r="P27" s="25"/>
      <c r="Q27" s="28"/>
      <c r="R27" s="28"/>
      <c r="S27" s="28"/>
      <c r="T27" s="28"/>
    </row>
    <row r="28" spans="1:20" ht="18.75" customHeight="1" x14ac:dyDescent="0.2">
      <c r="A28" s="31" t="s">
        <v>36</v>
      </c>
      <c r="B28" s="28">
        <f>SUM(B14:B27)</f>
        <v>791</v>
      </c>
      <c r="C28" s="28">
        <f>SUM(C14:C27)</f>
        <v>817</v>
      </c>
      <c r="D28" s="28">
        <f>SUM(D14:D27)</f>
        <v>1608</v>
      </c>
      <c r="E28" s="28">
        <f>SUM(E14:E27)</f>
        <v>610</v>
      </c>
      <c r="F28" s="30" t="s">
        <v>363</v>
      </c>
      <c r="G28" s="28">
        <v>125</v>
      </c>
      <c r="H28" s="28">
        <v>126</v>
      </c>
      <c r="I28" s="28">
        <f t="shared" si="5"/>
        <v>251</v>
      </c>
      <c r="J28" s="28">
        <v>99</v>
      </c>
      <c r="K28" s="25"/>
      <c r="L28" s="28"/>
      <c r="M28" s="28"/>
      <c r="N28" s="28"/>
      <c r="O28" s="28"/>
      <c r="P28" s="30"/>
      <c r="Q28" s="28"/>
      <c r="R28" s="28"/>
      <c r="S28" s="28"/>
      <c r="T28" s="28"/>
    </row>
    <row r="29" spans="1:20" ht="18.75" customHeight="1" x14ac:dyDescent="0.2">
      <c r="A29" s="32"/>
      <c r="B29" s="28"/>
      <c r="C29" s="28"/>
      <c r="D29" s="28"/>
      <c r="E29" s="28"/>
      <c r="F29" s="30" t="s">
        <v>237</v>
      </c>
      <c r="G29" s="28">
        <v>214</v>
      </c>
      <c r="H29" s="28">
        <v>241</v>
      </c>
      <c r="I29" s="28">
        <f t="shared" si="5"/>
        <v>455</v>
      </c>
      <c r="J29" s="28">
        <v>194</v>
      </c>
      <c r="K29" s="25"/>
      <c r="L29" s="28"/>
      <c r="M29" s="28"/>
      <c r="N29" s="28"/>
      <c r="O29" s="28"/>
      <c r="P29" s="30"/>
      <c r="Q29" s="28"/>
      <c r="R29" s="28"/>
      <c r="S29" s="28"/>
      <c r="T29" s="28"/>
    </row>
    <row r="30" spans="1:20" ht="18.75" customHeight="1" x14ac:dyDescent="0.2">
      <c r="A30" s="30" t="s">
        <v>145</v>
      </c>
      <c r="B30" s="28">
        <v>2</v>
      </c>
      <c r="C30" s="28">
        <v>1</v>
      </c>
      <c r="D30" s="28">
        <f t="shared" ref="D30:D38" si="6">SUM(B30:C30)</f>
        <v>3</v>
      </c>
      <c r="E30" s="28">
        <v>1</v>
      </c>
      <c r="F30" s="30" t="s">
        <v>14</v>
      </c>
      <c r="G30" s="28">
        <v>5</v>
      </c>
      <c r="H30" s="28">
        <v>4</v>
      </c>
      <c r="I30" s="28">
        <f t="shared" si="5"/>
        <v>9</v>
      </c>
      <c r="J30" s="28">
        <v>6</v>
      </c>
      <c r="K30" s="25"/>
      <c r="L30" s="28"/>
      <c r="M30" s="28"/>
      <c r="N30" s="28"/>
      <c r="O30" s="28"/>
      <c r="P30" s="30"/>
      <c r="Q30" s="28"/>
      <c r="R30" s="28"/>
      <c r="S30" s="28"/>
      <c r="T30" s="28"/>
    </row>
    <row r="31" spans="1:20" ht="18.75" customHeight="1" x14ac:dyDescent="0.2">
      <c r="A31" s="30" t="s">
        <v>152</v>
      </c>
      <c r="B31" s="28">
        <v>214</v>
      </c>
      <c r="C31" s="28">
        <v>254</v>
      </c>
      <c r="D31" s="28">
        <f t="shared" si="6"/>
        <v>468</v>
      </c>
      <c r="E31" s="28">
        <v>173</v>
      </c>
      <c r="F31" s="31" t="s">
        <v>36</v>
      </c>
      <c r="G31" s="28">
        <f>SUM(G15:G30)</f>
        <v>1170</v>
      </c>
      <c r="H31" s="28">
        <f>SUM(H15:H30)</f>
        <v>1200</v>
      </c>
      <c r="I31" s="28">
        <f>SUM(I15:I30)</f>
        <v>2370</v>
      </c>
      <c r="J31" s="28">
        <f>SUM(J15:J30)</f>
        <v>1075</v>
      </c>
      <c r="K31" s="25"/>
      <c r="L31" s="28"/>
      <c r="M31" s="28"/>
      <c r="N31" s="28"/>
      <c r="O31" s="28"/>
      <c r="P31" s="30"/>
      <c r="Q31" s="28"/>
      <c r="R31" s="28"/>
      <c r="S31" s="28"/>
      <c r="T31" s="28"/>
    </row>
    <row r="32" spans="1:20" ht="18.75" customHeight="1" x14ac:dyDescent="0.2">
      <c r="A32" s="30" t="s">
        <v>362</v>
      </c>
      <c r="B32" s="28">
        <v>173</v>
      </c>
      <c r="C32" s="28">
        <v>171</v>
      </c>
      <c r="D32" s="28">
        <f t="shared" si="6"/>
        <v>344</v>
      </c>
      <c r="E32" s="28">
        <v>148</v>
      </c>
      <c r="F32" s="31"/>
      <c r="G32" s="28"/>
      <c r="H32" s="28"/>
      <c r="I32" s="28"/>
      <c r="J32" s="28"/>
      <c r="K32" s="25"/>
      <c r="L32" s="28"/>
      <c r="M32" s="28"/>
      <c r="N32" s="28"/>
      <c r="O32" s="28"/>
      <c r="P32" s="30"/>
      <c r="Q32" s="28"/>
      <c r="R32" s="28"/>
      <c r="S32" s="28"/>
      <c r="T32" s="28"/>
    </row>
    <row r="33" spans="1:20" ht="18.75" customHeight="1" x14ac:dyDescent="0.2">
      <c r="A33" s="30" t="s">
        <v>361</v>
      </c>
      <c r="B33" s="28">
        <v>87</v>
      </c>
      <c r="C33" s="28">
        <v>96</v>
      </c>
      <c r="D33" s="28">
        <f t="shared" si="6"/>
        <v>183</v>
      </c>
      <c r="E33" s="28">
        <v>62</v>
      </c>
      <c r="F33" s="44" t="s">
        <v>360</v>
      </c>
      <c r="G33" s="28">
        <f>SUM(B12,B28,B39,G13,G31)</f>
        <v>6149</v>
      </c>
      <c r="H33" s="28">
        <f>SUM(C12,C28,C39,H13,H31)</f>
        <v>6386</v>
      </c>
      <c r="I33" s="28">
        <f>SUM(D12,D28,D39,I13,I31)</f>
        <v>12535</v>
      </c>
      <c r="J33" s="28">
        <f>SUM(E12,E28,E39,J13,J31)</f>
        <v>4824</v>
      </c>
      <c r="K33" s="25"/>
      <c r="L33" s="28"/>
      <c r="M33" s="28"/>
      <c r="N33" s="28"/>
      <c r="O33" s="28"/>
      <c r="P33" s="30"/>
      <c r="Q33" s="28"/>
      <c r="R33" s="28"/>
      <c r="S33" s="28"/>
      <c r="T33" s="28"/>
    </row>
    <row r="34" spans="1:20" ht="18.75" customHeight="1" x14ac:dyDescent="0.2">
      <c r="A34" s="30" t="s">
        <v>275</v>
      </c>
      <c r="B34" s="28">
        <v>58</v>
      </c>
      <c r="C34" s="28">
        <v>79</v>
      </c>
      <c r="D34" s="28">
        <f t="shared" si="6"/>
        <v>137</v>
      </c>
      <c r="E34" s="28">
        <v>52</v>
      </c>
      <c r="F34" s="31"/>
      <c r="G34" s="28"/>
      <c r="H34" s="28"/>
      <c r="I34" s="28"/>
      <c r="J34" s="28"/>
      <c r="K34" s="25"/>
      <c r="L34" s="28"/>
      <c r="M34" s="28"/>
      <c r="N34" s="28"/>
      <c r="O34" s="28"/>
      <c r="P34" s="30"/>
      <c r="Q34" s="28"/>
      <c r="R34" s="28"/>
      <c r="S34" s="28"/>
      <c r="T34" s="28"/>
    </row>
    <row r="35" spans="1:20" ht="18.75" customHeight="1" x14ac:dyDescent="0.2">
      <c r="A35" s="30" t="s">
        <v>358</v>
      </c>
      <c r="B35" s="28">
        <v>20</v>
      </c>
      <c r="C35" s="28">
        <v>23</v>
      </c>
      <c r="D35" s="28">
        <f t="shared" si="6"/>
        <v>43</v>
      </c>
      <c r="E35" s="28">
        <v>13</v>
      </c>
      <c r="F35" s="35"/>
      <c r="G35" s="28"/>
      <c r="H35" s="28"/>
      <c r="I35" s="28"/>
      <c r="J35" s="28"/>
      <c r="K35" s="25"/>
      <c r="L35" s="28"/>
      <c r="M35" s="28"/>
      <c r="N35" s="28"/>
      <c r="O35" s="28"/>
      <c r="P35" s="30"/>
      <c r="Q35" s="28"/>
      <c r="R35" s="28"/>
      <c r="S35" s="28"/>
      <c r="T35" s="28"/>
    </row>
    <row r="36" spans="1:20" ht="18.75" customHeight="1" x14ac:dyDescent="0.2">
      <c r="A36" s="30" t="s">
        <v>357</v>
      </c>
      <c r="B36" s="28">
        <v>12</v>
      </c>
      <c r="C36" s="28">
        <v>12</v>
      </c>
      <c r="D36" s="28">
        <f t="shared" si="6"/>
        <v>24</v>
      </c>
      <c r="E36" s="28">
        <v>10</v>
      </c>
      <c r="F36" s="35"/>
      <c r="G36" s="28"/>
      <c r="H36" s="28"/>
      <c r="I36" s="28"/>
      <c r="J36" s="28"/>
      <c r="K36" s="25"/>
      <c r="L36" s="28"/>
      <c r="M36" s="28"/>
      <c r="N36" s="28"/>
      <c r="O36" s="28"/>
      <c r="P36" s="30"/>
      <c r="Q36" s="28"/>
      <c r="R36" s="28"/>
      <c r="S36" s="28"/>
      <c r="T36" s="28"/>
    </row>
    <row r="37" spans="1:20" ht="18.75" customHeight="1" x14ac:dyDescent="0.2">
      <c r="A37" s="30" t="s">
        <v>307</v>
      </c>
      <c r="B37" s="28">
        <v>34</v>
      </c>
      <c r="C37" s="28">
        <v>37</v>
      </c>
      <c r="D37" s="28">
        <f t="shared" si="6"/>
        <v>71</v>
      </c>
      <c r="E37" s="28">
        <v>25</v>
      </c>
      <c r="F37" s="25"/>
      <c r="G37" s="28"/>
      <c r="H37" s="28"/>
      <c r="I37" s="28"/>
      <c r="J37" s="28"/>
      <c r="K37" s="25"/>
      <c r="L37" s="28"/>
      <c r="M37" s="28"/>
      <c r="N37" s="28"/>
      <c r="O37" s="28"/>
      <c r="P37" s="30"/>
      <c r="Q37" s="28"/>
      <c r="R37" s="28"/>
      <c r="S37" s="28"/>
      <c r="T37" s="28"/>
    </row>
    <row r="38" spans="1:20" ht="18.75" customHeight="1" x14ac:dyDescent="0.2">
      <c r="A38" s="30" t="s">
        <v>238</v>
      </c>
      <c r="B38" s="28">
        <v>3</v>
      </c>
      <c r="C38" s="28">
        <v>2</v>
      </c>
      <c r="D38" s="28">
        <f t="shared" si="6"/>
        <v>5</v>
      </c>
      <c r="E38" s="28">
        <v>5</v>
      </c>
      <c r="F38" s="25"/>
      <c r="G38" s="28"/>
      <c r="H38" s="28"/>
      <c r="I38" s="28"/>
      <c r="J38" s="28"/>
      <c r="K38" s="25"/>
      <c r="L38" s="28"/>
      <c r="M38" s="28"/>
      <c r="N38" s="28"/>
      <c r="O38" s="28"/>
      <c r="P38" s="24" t="s">
        <v>356</v>
      </c>
      <c r="Q38" s="28">
        <f>SUM('11 地区別① '!L38,'11-2地区別② '!Q5,G33,L26,Q10)</f>
        <v>43979</v>
      </c>
      <c r="R38" s="28">
        <f>SUM('11 地区別① '!M38,'11-2地区別② '!R5,H33,M26,R10)</f>
        <v>45597</v>
      </c>
      <c r="S38" s="28">
        <f>SUM('11 地区別① '!N38,'11-2地区別② '!S5,I33,N26,S10)</f>
        <v>89576</v>
      </c>
      <c r="T38" s="28">
        <f>SUM('11 地区別① '!O38,'11-2地区別② '!T5,J33,O26,T10)</f>
        <v>37604</v>
      </c>
    </row>
    <row r="39" spans="1:20" ht="18.75" customHeight="1" x14ac:dyDescent="0.2">
      <c r="A39" s="31" t="s">
        <v>36</v>
      </c>
      <c r="B39" s="28">
        <f>SUM(B30:B38)</f>
        <v>603</v>
      </c>
      <c r="C39" s="28">
        <f>SUM(C30:C38)</f>
        <v>675</v>
      </c>
      <c r="D39" s="28">
        <f>SUM(D30:D38)</f>
        <v>1278</v>
      </c>
      <c r="E39" s="28">
        <f>SUM(E30:E38)</f>
        <v>489</v>
      </c>
      <c r="F39" s="25"/>
      <c r="G39" s="28"/>
      <c r="H39" s="28"/>
      <c r="I39" s="28"/>
      <c r="J39" s="28"/>
      <c r="K39" s="25"/>
      <c r="L39" s="28"/>
      <c r="M39" s="28"/>
      <c r="N39" s="28"/>
      <c r="O39" s="28"/>
      <c r="P39" s="24" t="s">
        <v>354</v>
      </c>
      <c r="Q39" s="28">
        <v>2199</v>
      </c>
      <c r="R39" s="28">
        <v>1616</v>
      </c>
      <c r="S39" s="28">
        <f>SUM(Q39:R39)</f>
        <v>3815</v>
      </c>
      <c r="T39" s="28">
        <v>2361</v>
      </c>
    </row>
    <row r="40" spans="1:20" ht="18.75" hidden="1" customHeight="1" x14ac:dyDescent="0.2">
      <c r="L40" s="46"/>
      <c r="M40" s="46"/>
      <c r="N40" s="46"/>
      <c r="O40" s="46"/>
      <c r="P40" s="6" t="s">
        <v>353</v>
      </c>
      <c r="Q40" s="6" t="s">
        <v>350</v>
      </c>
      <c r="R40" s="6" t="s">
        <v>349</v>
      </c>
      <c r="S40" s="6" t="s">
        <v>347</v>
      </c>
      <c r="T40" s="33" t="s">
        <v>348</v>
      </c>
    </row>
    <row r="41" spans="1:20" ht="18.75" hidden="1" customHeight="1" x14ac:dyDescent="0.2">
      <c r="G41" s="10"/>
      <c r="H41" s="12"/>
      <c r="I41" s="12"/>
      <c r="P41" s="2">
        <v>31505</v>
      </c>
      <c r="Q41" s="2">
        <v>33991</v>
      </c>
      <c r="R41" s="2">
        <v>12741</v>
      </c>
      <c r="S41" s="2">
        <v>11041</v>
      </c>
      <c r="T41" s="2">
        <v>1703</v>
      </c>
    </row>
    <row r="42" spans="1:20" ht="18.75" customHeight="1" x14ac:dyDescent="0.2">
      <c r="A42" s="2" t="s">
        <v>86</v>
      </c>
      <c r="G42" s="10"/>
      <c r="H42" s="12"/>
      <c r="I42" s="12"/>
      <c r="T42" s="12" t="s">
        <v>4</v>
      </c>
    </row>
    <row r="43" spans="1:20" ht="18.75" customHeight="1" x14ac:dyDescent="0.2">
      <c r="G43" s="10"/>
      <c r="H43" s="12"/>
      <c r="I43" s="12"/>
    </row>
    <row r="44" spans="1:20" ht="18.75" customHeight="1" x14ac:dyDescent="0.2">
      <c r="B44" s="12"/>
      <c r="C44" s="10"/>
      <c r="D44" s="12"/>
      <c r="E44" s="43"/>
      <c r="G44" s="10"/>
      <c r="H44" s="12"/>
      <c r="I44" s="12"/>
    </row>
    <row r="45" spans="1:20" ht="18.75" customHeight="1" x14ac:dyDescent="0.2">
      <c r="G45" s="10"/>
      <c r="H45" s="12"/>
      <c r="I45" s="12"/>
    </row>
    <row r="46" spans="1:20" ht="18.75" customHeight="1" x14ac:dyDescent="0.2">
      <c r="G46" s="10"/>
      <c r="H46" s="12"/>
      <c r="I46" s="12"/>
    </row>
    <row r="47" spans="1:20" ht="18.75" customHeight="1" x14ac:dyDescent="0.2"/>
    <row r="48" spans="1:20" ht="18.75" customHeight="1" x14ac:dyDescent="0.2">
      <c r="G48" s="10"/>
    </row>
    <row r="49" spans="1:7" ht="18.75" customHeight="1" x14ac:dyDescent="0.2">
      <c r="G49" s="10"/>
    </row>
    <row r="50" spans="1:7" ht="18.75" customHeight="1" x14ac:dyDescent="0.2">
      <c r="G50" s="10"/>
    </row>
    <row r="51" spans="1:7" ht="18.75" customHeight="1" x14ac:dyDescent="0.2">
      <c r="G51" s="10"/>
    </row>
    <row r="52" spans="1:7" ht="18.75" customHeight="1" x14ac:dyDescent="0.2">
      <c r="G52" s="10"/>
    </row>
    <row r="53" spans="1:7" ht="18.75" customHeight="1" x14ac:dyDescent="0.2">
      <c r="G53" s="10"/>
    </row>
    <row r="54" spans="1:7" ht="19.5" customHeight="1" x14ac:dyDescent="0.2">
      <c r="G54" s="10"/>
    </row>
    <row r="55" spans="1:7" ht="19.5" customHeight="1" x14ac:dyDescent="0.2">
      <c r="A55" s="10"/>
      <c r="G55" s="10"/>
    </row>
    <row r="56" spans="1:7" ht="19.5" customHeight="1" x14ac:dyDescent="0.2">
      <c r="A56" s="10"/>
      <c r="G56" s="10"/>
    </row>
    <row r="57" spans="1:7" ht="19.5" customHeight="1" x14ac:dyDescent="0.2">
      <c r="A57" s="10"/>
      <c r="G57" s="10"/>
    </row>
    <row r="58" spans="1:7" ht="19.5" customHeight="1" x14ac:dyDescent="0.2">
      <c r="A58" s="10"/>
      <c r="G58" s="10"/>
    </row>
    <row r="59" spans="1:7" ht="19.5" customHeight="1" x14ac:dyDescent="0.2">
      <c r="A59" s="10"/>
      <c r="G59" s="10"/>
    </row>
    <row r="60" spans="1:7" ht="19.5" customHeight="1" x14ac:dyDescent="0.2">
      <c r="A60" s="10"/>
      <c r="G60" s="10"/>
    </row>
    <row r="61" spans="1:7" ht="19.5" customHeight="1" x14ac:dyDescent="0.2">
      <c r="A61" s="10"/>
      <c r="G61" s="10"/>
    </row>
    <row r="62" spans="1:7" ht="19.5" customHeight="1" x14ac:dyDescent="0.2">
      <c r="A62" s="10"/>
      <c r="G62" s="10"/>
    </row>
    <row r="63" spans="1:7" ht="19.5" customHeight="1" x14ac:dyDescent="0.2">
      <c r="A63" s="10"/>
      <c r="G63" s="10"/>
    </row>
    <row r="64" spans="1:7" ht="19.5" customHeight="1" x14ac:dyDescent="0.2">
      <c r="A64" s="10"/>
      <c r="G64" s="10"/>
    </row>
    <row r="65" spans="7:7" ht="19.5" customHeight="1" x14ac:dyDescent="0.2">
      <c r="G65" s="10"/>
    </row>
    <row r="66" spans="7:7" ht="19.5" customHeight="1" x14ac:dyDescent="0.2">
      <c r="G66" s="10"/>
    </row>
    <row r="67" spans="7:7" ht="19.5" customHeight="1" x14ac:dyDescent="0.2">
      <c r="G67" s="10"/>
    </row>
    <row r="68" spans="7:7" ht="19.5" customHeight="1" x14ac:dyDescent="0.2">
      <c r="G68" s="10"/>
    </row>
    <row r="69" spans="7:7" ht="19.5" customHeight="1" x14ac:dyDescent="0.2">
      <c r="G69" s="10"/>
    </row>
    <row r="70" spans="7:7" ht="19.5" customHeight="1" x14ac:dyDescent="0.2"/>
    <row r="71" spans="7:7" ht="19.5" customHeight="1" x14ac:dyDescent="0.2"/>
    <row r="72" spans="7:7" ht="19.5" customHeight="1" x14ac:dyDescent="0.2"/>
    <row r="73" spans="7:7" ht="19.5" customHeight="1" x14ac:dyDescent="0.2"/>
    <row r="74" spans="7:7" ht="19.5" customHeight="1" x14ac:dyDescent="0.2"/>
    <row r="75" spans="7:7" ht="19.5" customHeight="1" x14ac:dyDescent="0.2"/>
    <row r="76" spans="7:7" ht="19.5" customHeight="1" x14ac:dyDescent="0.2"/>
    <row r="77" spans="7:7" ht="19.5" customHeight="1" x14ac:dyDescent="0.2"/>
    <row r="78" spans="7:7" ht="19.5" customHeight="1" x14ac:dyDescent="0.2"/>
    <row r="79" spans="7:7" ht="19.5" customHeight="1" x14ac:dyDescent="0.2"/>
    <row r="80" spans="7:7" ht="19.5" customHeight="1" x14ac:dyDescent="0.2"/>
    <row r="81" ht="19.5" customHeight="1" x14ac:dyDescent="0.2"/>
    <row r="82" ht="19.5" customHeight="1" x14ac:dyDescent="0.2"/>
    <row r="83" ht="19.5" customHeight="1" x14ac:dyDescent="0.2"/>
    <row r="84" ht="19.5" customHeight="1" x14ac:dyDescent="0.2"/>
    <row r="85" ht="19.5" customHeight="1" x14ac:dyDescent="0.2"/>
    <row r="86" ht="19.5" customHeight="1" x14ac:dyDescent="0.2"/>
    <row r="87" ht="19.5" customHeight="1" x14ac:dyDescent="0.2"/>
    <row r="88" ht="19.5" customHeight="1" x14ac:dyDescent="0.2"/>
    <row r="89" ht="19.5" customHeight="1" x14ac:dyDescent="0.2"/>
    <row r="90" ht="19.5" customHeight="1" x14ac:dyDescent="0.2"/>
    <row r="91" ht="19.5" customHeight="1" x14ac:dyDescent="0.2"/>
    <row r="92" ht="19.5" customHeight="1" x14ac:dyDescent="0.2"/>
    <row r="93" ht="19.5" customHeight="1" x14ac:dyDescent="0.2"/>
    <row r="94" ht="19.5" customHeight="1" x14ac:dyDescent="0.2"/>
    <row r="95" ht="19.5" customHeight="1" x14ac:dyDescent="0.2"/>
    <row r="96" ht="19.5" customHeight="1" x14ac:dyDescent="0.2"/>
    <row r="97" ht="19.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</sheetData>
  <customSheetViews>
    <customSheetView guid="{6E55E4BA-C1C2-4101-834B-52C868038F9B}" showPageBreaks="1" showGridLines="0" fitToPage="1" hiddenRows="1" view="pageBreakPreview" topLeftCell="A22">
      <selection activeCell="U39" sqref="U39"/>
      <pageMargins left="0.7" right="0.7" top="0.75" bottom="0.75" header="0.3" footer="0.3"/>
      <pageSetup paperSize="9" scale="68" orientation="landscape" r:id="rId1"/>
    </customSheetView>
    <customSheetView guid="{CF18ACAE-566C-B444-9D54-F57A92362192}" showPageBreaks="1" showGridLines="0" fitToPage="1" hiddenRows="1" view="pageBreakPreview" topLeftCell="A22">
      <selection activeCell="U39" sqref="U39"/>
      <pageMargins left="0.7" right="0.7" top="0.75" bottom="0.75" header="0.3" footer="0.3"/>
      <pageSetup paperSize="9" orientation="landscape" r:id="rId2"/>
    </customSheetView>
    <customSheetView guid="{78F0B045-E176-45BE-ACEB-505E8B8ED44E}" scale="60" showPageBreaks="1" showGridLines="0" fitToPage="1" hiddenRows="1" view="pageBreakPreview">
      <pageMargins left="0.7" right="0.7" top="0.75" bottom="0.75" header="0.3" footer="0.3"/>
      <pageSetup paperSize="9" scale="71" orientation="landscape" r:id="rId3"/>
    </customSheetView>
    <customSheetView guid="{7C3A86F1-3DFE-8648-8553-356EE90583F9}" showPageBreaks="1" showGridLines="0" fitToPage="1" hiddenRows="1">
      <selection activeCell="U39" sqref="U39"/>
      <pageMargins left="0.7" right="0.7" top="0.75" bottom="0.75" header="0.3" footer="0.3"/>
      <pageSetup paperSize="9" orientation="landscape" r:id="rId4"/>
    </customSheetView>
    <customSheetView guid="{7B1C08E8-7633-4097-97F4-BB119626186A}" scale="80" showGridLines="0" hiddenRows="1">
      <selection activeCell="V9" sqref="V9"/>
      <pageMargins left="0.7" right="0.7" top="0.75" bottom="0.75" header="0.3" footer="0.3"/>
      <pageSetup paperSize="9" orientation="portrait" r:id="rId5"/>
    </customSheetView>
    <customSheetView guid="{1E942744-3E94-4A93-962E-8A4BC99DF7E0}" showPageBreaks="1" showGridLines="0" fitToPage="1" hiddenRows="1" view="pageBreakPreview" topLeftCell="A22">
      <pageMargins left="0.7" right="0.7" top="0.75" bottom="0.75" header="0.3" footer="0.3"/>
      <pageSetup paperSize="9" scale="70" orientation="landscape" r:id="rId6"/>
    </customSheetView>
    <customSheetView guid="{B285A65A-1230-4B1A-8BA6-3BA6F98EA332}" scale="60" showPageBreaks="1" showGridLines="0" fitToPage="1" hiddenRows="1" view="pageBreakPreview">
      <selection activeCell="U39" sqref="U39"/>
      <pageMargins left="0.7" right="0.7" top="0.75" bottom="0.75" header="0.3" footer="0.3"/>
      <pageSetup paperSize="9" scale="69" orientation="landscape" r:id="rId7"/>
    </customSheetView>
  </customSheetViews>
  <phoneticPr fontId="5"/>
  <pageMargins left="0.7" right="0.7" top="0.75" bottom="0.75" header="0.3" footer="0.3"/>
  <pageSetup paperSize="9" scale="70" orientation="landscape" r:id="rId8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471A2-622E-4249-8E92-C3C3715FE7FF}">
  <dimension ref="A1:M318"/>
  <sheetViews>
    <sheetView showGridLines="0" view="pageBreakPreview" zoomScaleNormal="100" zoomScaleSheetLayoutView="100" workbookViewId="0"/>
  </sheetViews>
  <sheetFormatPr defaultColWidth="9" defaultRowHeight="10.8" x14ac:dyDescent="0.2"/>
  <cols>
    <col min="1" max="13" width="8.88671875" style="98" customWidth="1"/>
    <col min="14" max="16" width="9.21875" style="98" customWidth="1"/>
    <col min="17" max="16384" width="9" style="98"/>
  </cols>
  <sheetData>
    <row r="1" spans="1:13" s="99" customFormat="1" ht="18.75" customHeight="1" x14ac:dyDescent="0.2">
      <c r="A1" s="328" t="s">
        <v>716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</row>
    <row r="2" spans="1:13" ht="15" customHeight="1" x14ac:dyDescent="0.2">
      <c r="A2" s="111"/>
      <c r="B2" s="101"/>
      <c r="C2" s="116"/>
      <c r="D2" s="101"/>
      <c r="E2" s="101"/>
      <c r="F2" s="101"/>
      <c r="G2" s="101"/>
      <c r="H2" s="101"/>
      <c r="I2" s="101"/>
      <c r="J2" s="101"/>
      <c r="M2" s="121" t="s">
        <v>641</v>
      </c>
    </row>
    <row r="3" spans="1:13" ht="15" customHeight="1" x14ac:dyDescent="0.2">
      <c r="A3" s="355" t="s">
        <v>642</v>
      </c>
      <c r="B3" s="355" t="s">
        <v>643</v>
      </c>
      <c r="C3" s="355"/>
      <c r="D3" s="355"/>
      <c r="E3" s="355" t="s">
        <v>613</v>
      </c>
      <c r="F3" s="355"/>
      <c r="G3" s="355"/>
      <c r="H3" s="355" t="s">
        <v>608</v>
      </c>
      <c r="I3" s="355"/>
      <c r="J3" s="355"/>
      <c r="K3" s="335" t="s">
        <v>644</v>
      </c>
      <c r="L3" s="335"/>
      <c r="M3" s="335"/>
    </row>
    <row r="4" spans="1:13" ht="15" customHeight="1" x14ac:dyDescent="0.2">
      <c r="A4" s="356"/>
      <c r="B4" s="130" t="s">
        <v>645</v>
      </c>
      <c r="C4" s="129" t="s">
        <v>615</v>
      </c>
      <c r="D4" s="129" t="s">
        <v>616</v>
      </c>
      <c r="E4" s="130" t="s">
        <v>645</v>
      </c>
      <c r="F4" s="129" t="s">
        <v>615</v>
      </c>
      <c r="G4" s="129" t="s">
        <v>616</v>
      </c>
      <c r="H4" s="130" t="s">
        <v>645</v>
      </c>
      <c r="I4" s="129" t="s">
        <v>615</v>
      </c>
      <c r="J4" s="129" t="s">
        <v>616</v>
      </c>
      <c r="K4" s="153" t="s">
        <v>300</v>
      </c>
      <c r="L4" s="153" t="s">
        <v>1</v>
      </c>
      <c r="M4" s="153" t="str">
        <f>H3</f>
        <v>令和２年</v>
      </c>
    </row>
    <row r="5" spans="1:13" ht="15" customHeight="1" x14ac:dyDescent="0.2">
      <c r="A5" s="129" t="s">
        <v>435</v>
      </c>
      <c r="B5" s="109">
        <v>93588</v>
      </c>
      <c r="C5" s="109">
        <v>45325</v>
      </c>
      <c r="D5" s="109">
        <v>48263</v>
      </c>
      <c r="E5" s="109">
        <v>92308</v>
      </c>
      <c r="F5" s="154">
        <v>44770</v>
      </c>
      <c r="G5" s="155">
        <v>47538</v>
      </c>
      <c r="H5" s="109">
        <f t="shared" ref="H5:J5" si="0">H6+H10+H21+H30</f>
        <v>90742</v>
      </c>
      <c r="I5" s="109">
        <f t="shared" si="0"/>
        <v>44253</v>
      </c>
      <c r="J5" s="109">
        <f t="shared" si="0"/>
        <v>46489</v>
      </c>
      <c r="K5" s="156">
        <v>100</v>
      </c>
      <c r="L5" s="156">
        <v>100</v>
      </c>
      <c r="M5" s="156">
        <v>100</v>
      </c>
    </row>
    <row r="6" spans="1:13" ht="15" customHeight="1" x14ac:dyDescent="0.2">
      <c r="A6" s="143" t="s">
        <v>646</v>
      </c>
      <c r="B6" s="109">
        <v>13315</v>
      </c>
      <c r="C6" s="109">
        <v>6772</v>
      </c>
      <c r="D6" s="109">
        <v>6543</v>
      </c>
      <c r="E6" s="109">
        <f t="shared" ref="E6:E30" si="1">SUM(F6:G6)</f>
        <v>12368</v>
      </c>
      <c r="F6" s="109">
        <f>SUM(F7:F9)</f>
        <v>6341</v>
      </c>
      <c r="G6" s="109">
        <f>SUM(G7:G9)</f>
        <v>6027</v>
      </c>
      <c r="H6" s="109">
        <f t="shared" ref="H6:H30" si="2">SUM(I6:J6)</f>
        <v>11269</v>
      </c>
      <c r="I6" s="109">
        <f>SUM(I7:I9)</f>
        <v>5869</v>
      </c>
      <c r="J6" s="109">
        <f>SUM(J7:J9)</f>
        <v>5400</v>
      </c>
      <c r="K6" s="156">
        <v>14.227251357011584</v>
      </c>
      <c r="L6" s="156">
        <v>13.398622004593319</v>
      </c>
      <c r="M6" s="156">
        <f t="shared" ref="M6:M30" si="3">H6/$H$5*100</f>
        <v>12.418725617685306</v>
      </c>
    </row>
    <row r="7" spans="1:13" ht="15" customHeight="1" x14ac:dyDescent="0.2">
      <c r="A7" s="157" t="s">
        <v>647</v>
      </c>
      <c r="B7" s="158">
        <v>4043</v>
      </c>
      <c r="C7" s="158">
        <v>2091</v>
      </c>
      <c r="D7" s="158">
        <v>1952</v>
      </c>
      <c r="E7" s="158">
        <f t="shared" si="1"/>
        <v>3537</v>
      </c>
      <c r="F7" s="158">
        <v>1842</v>
      </c>
      <c r="G7" s="158">
        <v>1695</v>
      </c>
      <c r="H7" s="158">
        <f t="shared" si="2"/>
        <v>3233</v>
      </c>
      <c r="I7" s="158">
        <v>1685</v>
      </c>
      <c r="J7" s="158">
        <v>1548</v>
      </c>
      <c r="K7" s="159">
        <v>4.3199982903791083</v>
      </c>
      <c r="L7" s="159">
        <v>3.8317372275425745</v>
      </c>
      <c r="M7" s="159">
        <f t="shared" si="3"/>
        <v>3.5628485155716207</v>
      </c>
    </row>
    <row r="8" spans="1:13" ht="15" customHeight="1" x14ac:dyDescent="0.2">
      <c r="A8" s="157" t="s">
        <v>648</v>
      </c>
      <c r="B8" s="158">
        <v>4569</v>
      </c>
      <c r="C8" s="158">
        <v>2306</v>
      </c>
      <c r="D8" s="158">
        <v>2263</v>
      </c>
      <c r="E8" s="158">
        <f t="shared" si="1"/>
        <v>4200</v>
      </c>
      <c r="F8" s="158">
        <v>2175</v>
      </c>
      <c r="G8" s="158">
        <v>2025</v>
      </c>
      <c r="H8" s="158">
        <f t="shared" si="2"/>
        <v>3732</v>
      </c>
      <c r="I8" s="158">
        <v>1955</v>
      </c>
      <c r="J8" s="158">
        <v>1777</v>
      </c>
      <c r="K8" s="159">
        <v>4.8820361584818572</v>
      </c>
      <c r="L8" s="159">
        <v>4.5499848333838893</v>
      </c>
      <c r="M8" s="159">
        <f t="shared" si="3"/>
        <v>4.1127592515042641</v>
      </c>
    </row>
    <row r="9" spans="1:13" ht="15" customHeight="1" x14ac:dyDescent="0.2">
      <c r="A9" s="160" t="s">
        <v>649</v>
      </c>
      <c r="B9" s="158">
        <v>4703</v>
      </c>
      <c r="C9" s="158">
        <v>2375</v>
      </c>
      <c r="D9" s="158">
        <v>2328</v>
      </c>
      <c r="E9" s="158">
        <f t="shared" si="1"/>
        <v>4631</v>
      </c>
      <c r="F9" s="158">
        <v>2324</v>
      </c>
      <c r="G9" s="158">
        <v>2307</v>
      </c>
      <c r="H9" s="158">
        <f t="shared" si="2"/>
        <v>4304</v>
      </c>
      <c r="I9" s="158">
        <v>2229</v>
      </c>
      <c r="J9" s="158">
        <v>2075</v>
      </c>
      <c r="K9" s="159">
        <v>5.0252169081506173</v>
      </c>
      <c r="L9" s="159">
        <v>5.0168999436668544</v>
      </c>
      <c r="M9" s="159">
        <f t="shared" si="3"/>
        <v>4.74311785060942</v>
      </c>
    </row>
    <row r="10" spans="1:13" ht="15" customHeight="1" x14ac:dyDescent="0.2">
      <c r="A10" s="129" t="s">
        <v>650</v>
      </c>
      <c r="B10" s="109">
        <v>57654</v>
      </c>
      <c r="C10" s="109">
        <v>28992</v>
      </c>
      <c r="D10" s="109">
        <v>28662</v>
      </c>
      <c r="E10" s="109">
        <f t="shared" si="1"/>
        <v>53154</v>
      </c>
      <c r="F10" s="109">
        <f>SUM(F11:F20)</f>
        <v>26899</v>
      </c>
      <c r="G10" s="109">
        <f>SUM(G11:G20)</f>
        <v>26255</v>
      </c>
      <c r="H10" s="109">
        <f t="shared" si="2"/>
        <v>51219</v>
      </c>
      <c r="I10" s="109">
        <f>SUM(I11:I20)</f>
        <v>26166</v>
      </c>
      <c r="J10" s="109">
        <f>SUM(J11:J20)</f>
        <v>25053</v>
      </c>
      <c r="K10" s="156">
        <v>61.604051801513016</v>
      </c>
      <c r="L10" s="156">
        <v>57.583308055639812</v>
      </c>
      <c r="M10" s="156">
        <f t="shared" si="3"/>
        <v>56.44464525798417</v>
      </c>
    </row>
    <row r="11" spans="1:13" ht="15" customHeight="1" x14ac:dyDescent="0.2">
      <c r="A11" s="160" t="s">
        <v>651</v>
      </c>
      <c r="B11" s="158">
        <v>4341</v>
      </c>
      <c r="C11" s="158">
        <v>2313</v>
      </c>
      <c r="D11" s="158">
        <v>2028</v>
      </c>
      <c r="E11" s="158">
        <f t="shared" si="1"/>
        <v>4586</v>
      </c>
      <c r="F11" s="158">
        <v>2352</v>
      </c>
      <c r="G11" s="158">
        <v>2234</v>
      </c>
      <c r="H11" s="158">
        <f t="shared" si="2"/>
        <v>4621</v>
      </c>
      <c r="I11" s="158">
        <v>2377</v>
      </c>
      <c r="J11" s="158">
        <v>2244</v>
      </c>
      <c r="K11" s="159">
        <v>4.6384151814335173</v>
      </c>
      <c r="L11" s="159">
        <v>4.9681501061663127</v>
      </c>
      <c r="M11" s="159">
        <f t="shared" si="3"/>
        <v>5.0924599413722422</v>
      </c>
    </row>
    <row r="12" spans="1:13" ht="15" customHeight="1" x14ac:dyDescent="0.2">
      <c r="A12" s="160" t="s">
        <v>652</v>
      </c>
      <c r="B12" s="158">
        <v>3756</v>
      </c>
      <c r="C12" s="158">
        <v>2036</v>
      </c>
      <c r="D12" s="158">
        <v>1720</v>
      </c>
      <c r="E12" s="158">
        <f t="shared" si="1"/>
        <v>3687</v>
      </c>
      <c r="F12" s="158">
        <v>2016</v>
      </c>
      <c r="G12" s="158">
        <v>1671</v>
      </c>
      <c r="H12" s="158">
        <f t="shared" si="2"/>
        <v>4203</v>
      </c>
      <c r="I12" s="158">
        <v>2306</v>
      </c>
      <c r="J12" s="158">
        <v>1897</v>
      </c>
      <c r="K12" s="159">
        <v>4.0133350429542247</v>
      </c>
      <c r="L12" s="159">
        <v>3.9942366858777141</v>
      </c>
      <c r="M12" s="159">
        <f t="shared" si="3"/>
        <v>4.631813272795398</v>
      </c>
    </row>
    <row r="13" spans="1:13" s="119" customFormat="1" ht="15" customHeight="1" x14ac:dyDescent="0.2">
      <c r="A13" s="160" t="s">
        <v>653</v>
      </c>
      <c r="B13" s="158">
        <v>4537</v>
      </c>
      <c r="C13" s="158">
        <v>2285</v>
      </c>
      <c r="D13" s="158">
        <v>2252</v>
      </c>
      <c r="E13" s="158">
        <f t="shared" si="1"/>
        <v>3888</v>
      </c>
      <c r="F13" s="158">
        <v>1998</v>
      </c>
      <c r="G13" s="158">
        <v>1890</v>
      </c>
      <c r="H13" s="158">
        <f t="shared" si="2"/>
        <v>3723</v>
      </c>
      <c r="I13" s="158">
        <v>1947</v>
      </c>
      <c r="J13" s="158">
        <v>1776</v>
      </c>
      <c r="K13" s="159">
        <v>4.8478437406505108</v>
      </c>
      <c r="L13" s="159">
        <v>4.2119859600467997</v>
      </c>
      <c r="M13" s="159">
        <f t="shared" si="3"/>
        <v>4.1028410217980653</v>
      </c>
    </row>
    <row r="14" spans="1:13" ht="15" customHeight="1" x14ac:dyDescent="0.2">
      <c r="A14" s="160" t="s">
        <v>654</v>
      </c>
      <c r="B14" s="158">
        <v>5906</v>
      </c>
      <c r="C14" s="158">
        <v>3015</v>
      </c>
      <c r="D14" s="158">
        <v>2891</v>
      </c>
      <c r="E14" s="158">
        <f t="shared" si="1"/>
        <v>4700</v>
      </c>
      <c r="F14" s="158">
        <v>2407</v>
      </c>
      <c r="G14" s="158">
        <v>2293</v>
      </c>
      <c r="H14" s="158">
        <f t="shared" si="2"/>
        <v>4103</v>
      </c>
      <c r="I14" s="158">
        <v>2147</v>
      </c>
      <c r="J14" s="158">
        <v>1956</v>
      </c>
      <c r="K14" s="159">
        <v>6.3106381159977767</v>
      </c>
      <c r="L14" s="159">
        <v>5.0916496945010188</v>
      </c>
      <c r="M14" s="159">
        <f t="shared" si="3"/>
        <v>4.5216107205042873</v>
      </c>
    </row>
    <row r="15" spans="1:13" ht="15" customHeight="1" x14ac:dyDescent="0.2">
      <c r="A15" s="160" t="s">
        <v>655</v>
      </c>
      <c r="B15" s="158">
        <v>7556</v>
      </c>
      <c r="C15" s="158">
        <v>3826</v>
      </c>
      <c r="D15" s="158">
        <v>3730</v>
      </c>
      <c r="E15" s="158">
        <f t="shared" si="1"/>
        <v>6009</v>
      </c>
      <c r="F15" s="158">
        <v>3090</v>
      </c>
      <c r="G15" s="158">
        <v>2919</v>
      </c>
      <c r="H15" s="158">
        <f t="shared" si="2"/>
        <v>4870</v>
      </c>
      <c r="I15" s="158">
        <v>2520</v>
      </c>
      <c r="J15" s="158">
        <v>2350</v>
      </c>
      <c r="K15" s="159">
        <v>8.0736846604265509</v>
      </c>
      <c r="L15" s="159">
        <v>6.5097283009056639</v>
      </c>
      <c r="M15" s="159">
        <f t="shared" si="3"/>
        <v>5.3668642965771092</v>
      </c>
    </row>
    <row r="16" spans="1:13" ht="15" customHeight="1" x14ac:dyDescent="0.2">
      <c r="A16" s="160" t="s">
        <v>656</v>
      </c>
      <c r="B16" s="158">
        <v>5885</v>
      </c>
      <c r="C16" s="158">
        <v>2992</v>
      </c>
      <c r="D16" s="158">
        <v>2893</v>
      </c>
      <c r="E16" s="158">
        <f t="shared" si="1"/>
        <v>7647</v>
      </c>
      <c r="F16" s="158">
        <v>3885</v>
      </c>
      <c r="G16" s="158">
        <v>3762</v>
      </c>
      <c r="H16" s="158">
        <f t="shared" si="2"/>
        <v>6061</v>
      </c>
      <c r="I16" s="158">
        <v>3094</v>
      </c>
      <c r="J16" s="158">
        <v>2967</v>
      </c>
      <c r="K16" s="159">
        <v>6.2881993417959565</v>
      </c>
      <c r="L16" s="159">
        <v>8.2842223859253803</v>
      </c>
      <c r="M16" s="159">
        <f t="shared" si="3"/>
        <v>6.6793766943642421</v>
      </c>
    </row>
    <row r="17" spans="1:13" s="119" customFormat="1" ht="15" customHeight="1" x14ac:dyDescent="0.2">
      <c r="A17" s="160" t="s">
        <v>657</v>
      </c>
      <c r="B17" s="158">
        <v>5317</v>
      </c>
      <c r="C17" s="158">
        <v>2642</v>
      </c>
      <c r="D17" s="158">
        <v>2675</v>
      </c>
      <c r="E17" s="158">
        <f t="shared" si="1"/>
        <v>5828</v>
      </c>
      <c r="F17" s="158">
        <v>2952</v>
      </c>
      <c r="G17" s="158">
        <v>2876</v>
      </c>
      <c r="H17" s="158">
        <f t="shared" si="2"/>
        <v>7559</v>
      </c>
      <c r="I17" s="161">
        <v>3831</v>
      </c>
      <c r="J17" s="158">
        <v>3728</v>
      </c>
      <c r="K17" s="159">
        <v>5.6812839252895673</v>
      </c>
      <c r="L17" s="159">
        <v>6.313645621181263</v>
      </c>
      <c r="M17" s="159">
        <f t="shared" si="3"/>
        <v>8.3302109276850853</v>
      </c>
    </row>
    <row r="18" spans="1:13" ht="15" customHeight="1" x14ac:dyDescent="0.2">
      <c r="A18" s="160" t="s">
        <v>658</v>
      </c>
      <c r="B18" s="158">
        <v>5369</v>
      </c>
      <c r="C18" s="158">
        <v>2628</v>
      </c>
      <c r="D18" s="158">
        <v>2741</v>
      </c>
      <c r="E18" s="158">
        <f t="shared" si="1"/>
        <v>5245</v>
      </c>
      <c r="F18" s="158">
        <v>2615</v>
      </c>
      <c r="G18" s="158">
        <v>2630</v>
      </c>
      <c r="H18" s="158">
        <f t="shared" si="2"/>
        <v>5714</v>
      </c>
      <c r="I18" s="162">
        <v>2871</v>
      </c>
      <c r="J18" s="158">
        <v>2843</v>
      </c>
      <c r="K18" s="159">
        <v>5.7368466042655042</v>
      </c>
      <c r="L18" s="159">
        <v>5.6820643931186892</v>
      </c>
      <c r="M18" s="159">
        <f t="shared" si="3"/>
        <v>6.2969738379140852</v>
      </c>
    </row>
    <row r="19" spans="1:13" ht="15" customHeight="1" x14ac:dyDescent="0.2">
      <c r="A19" s="160" t="s">
        <v>659</v>
      </c>
      <c r="B19" s="158">
        <v>6437</v>
      </c>
      <c r="C19" s="158">
        <v>3121</v>
      </c>
      <c r="D19" s="158">
        <v>3316</v>
      </c>
      <c r="E19" s="158">
        <f t="shared" si="1"/>
        <v>5278</v>
      </c>
      <c r="F19" s="158">
        <v>2565</v>
      </c>
      <c r="G19" s="158">
        <v>2713</v>
      </c>
      <c r="H19" s="158">
        <f t="shared" si="2"/>
        <v>5202</v>
      </c>
      <c r="I19" s="158">
        <v>2580</v>
      </c>
      <c r="J19" s="158">
        <v>2622</v>
      </c>
      <c r="K19" s="159">
        <v>6.878018549386673</v>
      </c>
      <c r="L19" s="159">
        <v>5.7178142739524196</v>
      </c>
      <c r="M19" s="159">
        <f t="shared" si="3"/>
        <v>5.7327367701835978</v>
      </c>
    </row>
    <row r="20" spans="1:13" ht="15" customHeight="1" x14ac:dyDescent="0.2">
      <c r="A20" s="160" t="s">
        <v>660</v>
      </c>
      <c r="B20" s="158">
        <v>8550</v>
      </c>
      <c r="C20" s="158">
        <v>4134</v>
      </c>
      <c r="D20" s="158">
        <v>4416</v>
      </c>
      <c r="E20" s="158">
        <f t="shared" si="1"/>
        <v>6286</v>
      </c>
      <c r="F20" s="158">
        <v>3019</v>
      </c>
      <c r="G20" s="158">
        <v>3267</v>
      </c>
      <c r="H20" s="158">
        <f t="shared" si="2"/>
        <v>5163</v>
      </c>
      <c r="I20" s="158">
        <v>2493</v>
      </c>
      <c r="J20" s="158">
        <v>2670</v>
      </c>
      <c r="K20" s="159">
        <v>9.135786639312732</v>
      </c>
      <c r="L20" s="159">
        <v>6.8098106339645543</v>
      </c>
      <c r="M20" s="159">
        <f t="shared" si="3"/>
        <v>5.6897577747900643</v>
      </c>
    </row>
    <row r="21" spans="1:13" ht="15" customHeight="1" x14ac:dyDescent="0.2">
      <c r="A21" s="129" t="s">
        <v>438</v>
      </c>
      <c r="B21" s="109">
        <v>22399</v>
      </c>
      <c r="C21" s="109">
        <v>9393</v>
      </c>
      <c r="D21" s="109">
        <v>13006</v>
      </c>
      <c r="E21" s="109">
        <f t="shared" si="1"/>
        <v>26457</v>
      </c>
      <c r="F21" s="109">
        <f>SUM(F22:F29)</f>
        <v>11320</v>
      </c>
      <c r="G21" s="109">
        <f>SUM(G22:G29)</f>
        <v>15137</v>
      </c>
      <c r="H21" s="109">
        <f t="shared" si="2"/>
        <v>27743</v>
      </c>
      <c r="I21" s="109">
        <f>SUM(I22:I29)</f>
        <v>11867</v>
      </c>
      <c r="J21" s="109">
        <f>SUM(J22:J29)</f>
        <v>15876</v>
      </c>
      <c r="K21" s="156">
        <v>23.933623968884898</v>
      </c>
      <c r="L21" s="156">
        <v>28.661654461151798</v>
      </c>
      <c r="M21" s="156">
        <f t="shared" si="3"/>
        <v>30.573494082122942</v>
      </c>
    </row>
    <row r="22" spans="1:13" ht="15" customHeight="1" x14ac:dyDescent="0.2">
      <c r="A22" s="160" t="s">
        <v>661</v>
      </c>
      <c r="B22" s="158">
        <v>6417</v>
      </c>
      <c r="C22" s="158">
        <v>3183</v>
      </c>
      <c r="D22" s="158">
        <v>3234</v>
      </c>
      <c r="E22" s="158">
        <f t="shared" si="1"/>
        <v>8234</v>
      </c>
      <c r="F22" s="158">
        <v>3922</v>
      </c>
      <c r="G22" s="158">
        <v>4312</v>
      </c>
      <c r="H22" s="158">
        <f t="shared" si="2"/>
        <v>6062</v>
      </c>
      <c r="I22" s="158">
        <v>2879</v>
      </c>
      <c r="J22" s="158">
        <v>3183</v>
      </c>
      <c r="K22" s="159">
        <v>6.8566482882420825</v>
      </c>
      <c r="L22" s="159">
        <v>8.9201369328768898</v>
      </c>
      <c r="M22" s="159">
        <f t="shared" si="3"/>
        <v>6.6804787198871525</v>
      </c>
    </row>
    <row r="23" spans="1:13" ht="15" customHeight="1" x14ac:dyDescent="0.2">
      <c r="A23" s="160" t="s">
        <v>662</v>
      </c>
      <c r="B23" s="158">
        <v>4947</v>
      </c>
      <c r="C23" s="158">
        <v>2263</v>
      </c>
      <c r="D23" s="158">
        <v>2684</v>
      </c>
      <c r="E23" s="158">
        <f t="shared" si="1"/>
        <v>6028</v>
      </c>
      <c r="F23" s="158">
        <v>2915</v>
      </c>
      <c r="G23" s="158">
        <v>3113</v>
      </c>
      <c r="H23" s="158">
        <f t="shared" si="2"/>
        <v>7838</v>
      </c>
      <c r="I23" s="158">
        <v>3620</v>
      </c>
      <c r="J23" s="158">
        <v>4218</v>
      </c>
      <c r="K23" s="159">
        <v>5.28593409411463</v>
      </c>
      <c r="L23" s="159">
        <v>6.5303115656281152</v>
      </c>
      <c r="M23" s="159">
        <f t="shared" si="3"/>
        <v>8.6376760485772852</v>
      </c>
    </row>
    <row r="24" spans="1:13" ht="15" customHeight="1" x14ac:dyDescent="0.2">
      <c r="A24" s="160" t="s">
        <v>663</v>
      </c>
      <c r="B24" s="158">
        <v>4532</v>
      </c>
      <c r="C24" s="158">
        <v>1894</v>
      </c>
      <c r="D24" s="158">
        <v>2638</v>
      </c>
      <c r="E24" s="158">
        <f t="shared" si="1"/>
        <v>4507</v>
      </c>
      <c r="F24" s="158">
        <v>1965</v>
      </c>
      <c r="G24" s="158">
        <v>2542</v>
      </c>
      <c r="H24" s="158">
        <f t="shared" si="2"/>
        <v>5492</v>
      </c>
      <c r="I24" s="158">
        <v>2546</v>
      </c>
      <c r="J24" s="158">
        <v>2946</v>
      </c>
      <c r="K24" s="159">
        <v>4.8425011753643634</v>
      </c>
      <c r="L24" s="159">
        <v>4.8825670581098057</v>
      </c>
      <c r="M24" s="159">
        <f t="shared" si="3"/>
        <v>6.0523241718278191</v>
      </c>
    </row>
    <row r="25" spans="1:13" ht="15" customHeight="1" x14ac:dyDescent="0.2">
      <c r="A25" s="160" t="s">
        <v>664</v>
      </c>
      <c r="B25" s="158">
        <v>3316</v>
      </c>
      <c r="C25" s="158">
        <v>1190</v>
      </c>
      <c r="D25" s="158">
        <v>2126</v>
      </c>
      <c r="E25" s="158">
        <f t="shared" si="1"/>
        <v>3774</v>
      </c>
      <c r="F25" s="158">
        <v>1445</v>
      </c>
      <c r="G25" s="158">
        <v>2329</v>
      </c>
      <c r="H25" s="158">
        <f t="shared" si="2"/>
        <v>3792</v>
      </c>
      <c r="I25" s="158">
        <v>1520</v>
      </c>
      <c r="J25" s="158">
        <v>2272</v>
      </c>
      <c r="K25" s="159">
        <v>3.5431892977732184</v>
      </c>
      <c r="L25" s="159">
        <v>4.0884863717120936</v>
      </c>
      <c r="M25" s="159">
        <f t="shared" si="3"/>
        <v>4.1788807828789309</v>
      </c>
    </row>
    <row r="26" spans="1:13" ht="15" customHeight="1" x14ac:dyDescent="0.2">
      <c r="A26" s="160" t="s">
        <v>665</v>
      </c>
      <c r="B26" s="158">
        <v>1988</v>
      </c>
      <c r="C26" s="163">
        <v>613</v>
      </c>
      <c r="D26" s="158">
        <v>1375</v>
      </c>
      <c r="E26" s="158">
        <f t="shared" si="1"/>
        <v>2407</v>
      </c>
      <c r="F26" s="163">
        <v>751</v>
      </c>
      <c r="G26" s="158">
        <v>1656</v>
      </c>
      <c r="H26" s="158">
        <f t="shared" si="2"/>
        <v>2742</v>
      </c>
      <c r="I26" s="163">
        <v>896</v>
      </c>
      <c r="J26" s="158">
        <v>1846</v>
      </c>
      <c r="K26" s="159">
        <v>2.1242039577723641</v>
      </c>
      <c r="L26" s="159">
        <v>2.607574641417862</v>
      </c>
      <c r="M26" s="159">
        <f t="shared" si="3"/>
        <v>3.0217539838222653</v>
      </c>
    </row>
    <row r="27" spans="1:13" ht="15" customHeight="1" x14ac:dyDescent="0.2">
      <c r="A27" s="160" t="s">
        <v>666</v>
      </c>
      <c r="B27" s="163">
        <v>895</v>
      </c>
      <c r="C27" s="163">
        <v>204</v>
      </c>
      <c r="D27" s="163">
        <v>691</v>
      </c>
      <c r="E27" s="158">
        <f t="shared" si="1"/>
        <v>1122</v>
      </c>
      <c r="F27" s="163">
        <v>266</v>
      </c>
      <c r="G27" s="163">
        <v>856</v>
      </c>
      <c r="H27" s="158">
        <f t="shared" si="2"/>
        <v>1379</v>
      </c>
      <c r="I27" s="163">
        <v>321</v>
      </c>
      <c r="J27" s="164">
        <v>1058</v>
      </c>
      <c r="K27" s="159">
        <v>0.95631918622045564</v>
      </c>
      <c r="L27" s="159">
        <v>1.2154959483468388</v>
      </c>
      <c r="M27" s="159">
        <f t="shared" si="3"/>
        <v>1.5196931960944216</v>
      </c>
    </row>
    <row r="28" spans="1:13" ht="15" customHeight="1" x14ac:dyDescent="0.2">
      <c r="A28" s="160" t="s">
        <v>667</v>
      </c>
      <c r="B28" s="163">
        <v>269</v>
      </c>
      <c r="C28" s="163">
        <v>40</v>
      </c>
      <c r="D28" s="163">
        <v>229</v>
      </c>
      <c r="E28" s="158">
        <f t="shared" si="1"/>
        <v>324</v>
      </c>
      <c r="F28" s="163">
        <v>51</v>
      </c>
      <c r="G28" s="163">
        <v>273</v>
      </c>
      <c r="H28" s="158">
        <f t="shared" si="2"/>
        <v>381</v>
      </c>
      <c r="I28" s="163">
        <v>79</v>
      </c>
      <c r="J28" s="163">
        <v>302</v>
      </c>
      <c r="K28" s="159">
        <v>0.28743001239475147</v>
      </c>
      <c r="L28" s="159">
        <v>0.35099883000390003</v>
      </c>
      <c r="M28" s="159">
        <f t="shared" si="3"/>
        <v>0.41987172422913316</v>
      </c>
    </row>
    <row r="29" spans="1:13" ht="15" customHeight="1" x14ac:dyDescent="0.2">
      <c r="A29" s="160" t="s">
        <v>50</v>
      </c>
      <c r="B29" s="163">
        <v>35</v>
      </c>
      <c r="C29" s="163">
        <v>6</v>
      </c>
      <c r="D29" s="163">
        <v>29</v>
      </c>
      <c r="E29" s="158">
        <f t="shared" si="1"/>
        <v>61</v>
      </c>
      <c r="F29" s="163">
        <v>5</v>
      </c>
      <c r="G29" s="163">
        <v>56</v>
      </c>
      <c r="H29" s="158">
        <f t="shared" si="2"/>
        <v>57</v>
      </c>
      <c r="I29" s="163">
        <v>6</v>
      </c>
      <c r="J29" s="163">
        <v>51</v>
      </c>
      <c r="K29" s="159">
        <v>3.7397957003034575E-2</v>
      </c>
      <c r="L29" s="159">
        <v>6.6083113056289819E-2</v>
      </c>
      <c r="M29" s="326">
        <f t="shared" si="3"/>
        <v>6.2815454805933313E-2</v>
      </c>
    </row>
    <row r="30" spans="1:13" ht="15" customHeight="1" x14ac:dyDescent="0.2">
      <c r="A30" s="129" t="s">
        <v>383</v>
      </c>
      <c r="B30" s="165">
        <v>220</v>
      </c>
      <c r="C30" s="165">
        <v>168</v>
      </c>
      <c r="D30" s="165">
        <v>52</v>
      </c>
      <c r="E30" s="165">
        <f t="shared" si="1"/>
        <v>329</v>
      </c>
      <c r="F30" s="165">
        <v>210</v>
      </c>
      <c r="G30" s="165">
        <v>119</v>
      </c>
      <c r="H30" s="165">
        <f t="shared" si="2"/>
        <v>511</v>
      </c>
      <c r="I30" s="165">
        <v>351</v>
      </c>
      <c r="J30" s="165">
        <v>160</v>
      </c>
      <c r="K30" s="156">
        <v>0.2</v>
      </c>
      <c r="L30" s="156">
        <v>0.3</v>
      </c>
      <c r="M30" s="156">
        <f t="shared" si="3"/>
        <v>0.5631350422075776</v>
      </c>
    </row>
    <row r="31" spans="1:13" ht="14.25" customHeight="1" x14ac:dyDescent="0.2">
      <c r="A31" s="101"/>
      <c r="B31" s="166"/>
      <c r="C31" s="100"/>
      <c r="D31" s="101"/>
      <c r="E31" s="101"/>
      <c r="F31" s="100"/>
      <c r="H31" s="101"/>
      <c r="I31" s="100"/>
    </row>
    <row r="32" spans="1:13" ht="14.25" customHeight="1" x14ac:dyDescent="0.2">
      <c r="A32" s="101"/>
      <c r="C32" s="100"/>
      <c r="D32" s="101"/>
      <c r="E32" s="113"/>
      <c r="F32" s="100"/>
      <c r="H32" s="113"/>
      <c r="I32" s="100"/>
    </row>
    <row r="33" spans="1:9" ht="14.25" customHeight="1" x14ac:dyDescent="0.2">
      <c r="A33" s="101"/>
      <c r="B33" s="100"/>
      <c r="C33" s="100"/>
      <c r="D33" s="101"/>
      <c r="E33" s="101"/>
      <c r="F33" s="100"/>
      <c r="H33" s="101"/>
      <c r="I33" s="100"/>
    </row>
    <row r="34" spans="1:9" ht="14.25" customHeight="1" x14ac:dyDescent="0.2">
      <c r="A34" s="101"/>
      <c r="B34" s="100"/>
      <c r="C34" s="100"/>
      <c r="D34" s="101"/>
      <c r="E34" s="101"/>
      <c r="F34" s="100"/>
      <c r="H34" s="101"/>
      <c r="I34" s="100"/>
    </row>
    <row r="35" spans="1:9" ht="14.25" customHeight="1" x14ac:dyDescent="0.2">
      <c r="A35" s="119"/>
      <c r="B35" s="119"/>
      <c r="D35" s="119"/>
      <c r="E35" s="121"/>
      <c r="F35" s="121"/>
      <c r="H35" s="121"/>
      <c r="I35" s="121"/>
    </row>
    <row r="36" spans="1:9" ht="14.25" customHeight="1" x14ac:dyDescent="0.2">
      <c r="B36" s="119"/>
      <c r="C36" s="121"/>
      <c r="D36" s="121"/>
      <c r="E36" s="119"/>
      <c r="F36" s="121"/>
      <c r="H36" s="119"/>
      <c r="I36" s="121"/>
    </row>
    <row r="37" spans="1:9" ht="19.5" customHeight="1" x14ac:dyDescent="0.2">
      <c r="B37" s="119"/>
      <c r="C37" s="121"/>
      <c r="D37" s="121"/>
      <c r="E37" s="119"/>
      <c r="F37" s="121"/>
      <c r="H37" s="119"/>
      <c r="I37" s="121"/>
    </row>
    <row r="38" spans="1:9" ht="19.5" customHeight="1" x14ac:dyDescent="0.2">
      <c r="B38" s="119"/>
      <c r="C38" s="121"/>
      <c r="D38" s="121"/>
      <c r="E38" s="119"/>
      <c r="F38" s="121"/>
      <c r="H38" s="119"/>
      <c r="I38" s="121"/>
    </row>
    <row r="39" spans="1:9" ht="19.5" customHeight="1" x14ac:dyDescent="0.2">
      <c r="B39" s="119"/>
      <c r="C39" s="121"/>
      <c r="D39" s="121"/>
      <c r="E39" s="119"/>
      <c r="F39" s="121"/>
      <c r="H39" s="119"/>
      <c r="I39" s="121"/>
    </row>
    <row r="40" spans="1:9" ht="19.5" customHeight="1" x14ac:dyDescent="0.2">
      <c r="B40" s="119"/>
      <c r="C40" s="121"/>
      <c r="D40" s="121"/>
      <c r="E40" s="119"/>
      <c r="F40" s="121"/>
      <c r="H40" s="119"/>
      <c r="I40" s="121"/>
    </row>
    <row r="41" spans="1:9" ht="19.5" customHeight="1" x14ac:dyDescent="0.2">
      <c r="A41" s="119"/>
      <c r="B41" s="119"/>
      <c r="D41" s="119"/>
      <c r="E41" s="121"/>
      <c r="F41" s="121"/>
      <c r="H41" s="121"/>
      <c r="I41" s="121"/>
    </row>
    <row r="42" spans="1:9" ht="19.5" customHeight="1" x14ac:dyDescent="0.2">
      <c r="A42" s="119"/>
      <c r="B42" s="119"/>
      <c r="D42" s="119"/>
      <c r="E42" s="121"/>
      <c r="F42" s="121"/>
      <c r="H42" s="121"/>
      <c r="I42" s="121"/>
    </row>
    <row r="43" spans="1:9" ht="19.5" customHeight="1" x14ac:dyDescent="0.2">
      <c r="A43" s="119"/>
      <c r="B43" s="119"/>
      <c r="D43" s="119"/>
      <c r="E43" s="121"/>
      <c r="F43" s="121"/>
      <c r="H43" s="121"/>
      <c r="I43" s="121"/>
    </row>
    <row r="44" spans="1:9" ht="19.5" customHeight="1" x14ac:dyDescent="0.2">
      <c r="A44" s="119"/>
      <c r="B44" s="119"/>
      <c r="D44" s="119"/>
      <c r="E44" s="121"/>
      <c r="F44" s="121"/>
      <c r="H44" s="121"/>
      <c r="I44" s="121"/>
    </row>
    <row r="45" spans="1:9" ht="19.5" customHeight="1" x14ac:dyDescent="0.2">
      <c r="A45" s="119"/>
      <c r="B45" s="119"/>
      <c r="D45" s="119"/>
      <c r="E45" s="121"/>
      <c r="F45" s="121"/>
      <c r="H45" s="121"/>
      <c r="I45" s="121"/>
    </row>
    <row r="46" spans="1:9" ht="19.5" customHeight="1" x14ac:dyDescent="0.2">
      <c r="A46" s="119"/>
      <c r="B46" s="119"/>
      <c r="D46" s="119"/>
      <c r="E46" s="121"/>
      <c r="F46" s="121"/>
      <c r="H46" s="121"/>
      <c r="I46" s="121"/>
    </row>
    <row r="47" spans="1:9" ht="19.5" customHeight="1" x14ac:dyDescent="0.2"/>
    <row r="48" spans="1:9" ht="19.5" customHeight="1" x14ac:dyDescent="0.2">
      <c r="A48" s="119"/>
      <c r="D48" s="119"/>
    </row>
    <row r="49" spans="1:4" ht="19.5" customHeight="1" x14ac:dyDescent="0.2">
      <c r="A49" s="119"/>
      <c r="D49" s="119"/>
    </row>
    <row r="50" spans="1:4" ht="19.5" customHeight="1" x14ac:dyDescent="0.2">
      <c r="A50" s="119"/>
      <c r="D50" s="119"/>
    </row>
    <row r="51" spans="1:4" ht="19.5" customHeight="1" x14ac:dyDescent="0.2">
      <c r="A51" s="119"/>
      <c r="D51" s="119"/>
    </row>
    <row r="52" spans="1:4" ht="19.5" customHeight="1" x14ac:dyDescent="0.2">
      <c r="A52" s="119"/>
      <c r="D52" s="119"/>
    </row>
    <row r="53" spans="1:4" ht="19.5" customHeight="1" x14ac:dyDescent="0.2">
      <c r="A53" s="119"/>
      <c r="D53" s="119"/>
    </row>
    <row r="54" spans="1:4" ht="19.5" customHeight="1" x14ac:dyDescent="0.2">
      <c r="A54" s="119"/>
      <c r="D54" s="119"/>
    </row>
    <row r="55" spans="1:4" ht="19.5" customHeight="1" x14ac:dyDescent="0.2">
      <c r="A55" s="119"/>
      <c r="D55" s="119"/>
    </row>
    <row r="56" spans="1:4" ht="19.5" customHeight="1" x14ac:dyDescent="0.2">
      <c r="A56" s="119"/>
      <c r="D56" s="119"/>
    </row>
    <row r="57" spans="1:4" ht="19.5" customHeight="1" x14ac:dyDescent="0.2">
      <c r="A57" s="119"/>
      <c r="D57" s="119"/>
    </row>
    <row r="58" spans="1:4" ht="19.5" customHeight="1" x14ac:dyDescent="0.2">
      <c r="A58" s="119"/>
      <c r="D58" s="119"/>
    </row>
    <row r="59" spans="1:4" ht="19.5" customHeight="1" x14ac:dyDescent="0.2">
      <c r="A59" s="119"/>
      <c r="D59" s="119"/>
    </row>
    <row r="60" spans="1:4" ht="19.5" customHeight="1" x14ac:dyDescent="0.2">
      <c r="A60" s="119"/>
      <c r="D60" s="119"/>
    </row>
    <row r="61" spans="1:4" ht="19.5" customHeight="1" x14ac:dyDescent="0.2">
      <c r="A61" s="119"/>
      <c r="D61" s="119"/>
    </row>
    <row r="62" spans="1:4" ht="19.5" customHeight="1" x14ac:dyDescent="0.2">
      <c r="A62" s="119"/>
      <c r="D62" s="119"/>
    </row>
    <row r="63" spans="1:4" ht="19.5" customHeight="1" x14ac:dyDescent="0.2">
      <c r="A63" s="119"/>
      <c r="D63" s="119"/>
    </row>
    <row r="64" spans="1:4" ht="19.5" customHeight="1" x14ac:dyDescent="0.2">
      <c r="A64" s="119"/>
      <c r="D64" s="119"/>
    </row>
    <row r="65" spans="4:4" ht="19.5" customHeight="1" x14ac:dyDescent="0.2">
      <c r="D65" s="119"/>
    </row>
    <row r="66" spans="4:4" ht="19.5" customHeight="1" x14ac:dyDescent="0.2">
      <c r="D66" s="119"/>
    </row>
    <row r="67" spans="4:4" ht="19.5" customHeight="1" x14ac:dyDescent="0.2">
      <c r="D67" s="119"/>
    </row>
    <row r="68" spans="4:4" ht="19.5" customHeight="1" x14ac:dyDescent="0.2">
      <c r="D68" s="119"/>
    </row>
    <row r="69" spans="4:4" ht="19.5" customHeight="1" x14ac:dyDescent="0.2">
      <c r="D69" s="119"/>
    </row>
    <row r="70" spans="4:4" ht="19.5" customHeight="1" x14ac:dyDescent="0.2"/>
    <row r="71" spans="4:4" ht="19.5" customHeight="1" x14ac:dyDescent="0.2"/>
    <row r="72" spans="4:4" ht="19.5" customHeight="1" x14ac:dyDescent="0.2"/>
    <row r="73" spans="4:4" ht="19.5" customHeight="1" x14ac:dyDescent="0.2"/>
    <row r="74" spans="4:4" ht="19.5" customHeight="1" x14ac:dyDescent="0.2"/>
    <row r="75" spans="4:4" ht="19.5" customHeight="1" x14ac:dyDescent="0.2"/>
    <row r="76" spans="4:4" ht="19.5" customHeight="1" x14ac:dyDescent="0.2"/>
    <row r="77" spans="4:4" ht="19.5" customHeight="1" x14ac:dyDescent="0.2"/>
    <row r="78" spans="4:4" ht="19.5" customHeight="1" x14ac:dyDescent="0.2"/>
    <row r="79" spans="4:4" ht="19.5" customHeight="1" x14ac:dyDescent="0.2"/>
    <row r="80" spans="4:4" ht="19.5" customHeight="1" x14ac:dyDescent="0.2"/>
    <row r="81" ht="19.5" customHeight="1" x14ac:dyDescent="0.2"/>
    <row r="82" ht="19.5" customHeight="1" x14ac:dyDescent="0.2"/>
    <row r="83" ht="19.5" customHeight="1" x14ac:dyDescent="0.2"/>
    <row r="84" ht="19.5" customHeight="1" x14ac:dyDescent="0.2"/>
    <row r="85" ht="19.5" customHeight="1" x14ac:dyDescent="0.2"/>
    <row r="86" ht="19.5" customHeight="1" x14ac:dyDescent="0.2"/>
    <row r="87" ht="19.5" customHeight="1" x14ac:dyDescent="0.2"/>
    <row r="88" ht="19.5" customHeight="1" x14ac:dyDescent="0.2"/>
    <row r="89" ht="19.5" customHeight="1" x14ac:dyDescent="0.2"/>
    <row r="90" ht="19.5" customHeight="1" x14ac:dyDescent="0.2"/>
    <row r="91" ht="19.5" customHeight="1" x14ac:dyDescent="0.2"/>
    <row r="92" ht="19.5" customHeight="1" x14ac:dyDescent="0.2"/>
    <row r="93" ht="19.5" customHeight="1" x14ac:dyDescent="0.2"/>
    <row r="94" ht="19.5" customHeight="1" x14ac:dyDescent="0.2"/>
    <row r="95" ht="19.5" customHeight="1" x14ac:dyDescent="0.2"/>
    <row r="96" ht="19.5" customHeight="1" x14ac:dyDescent="0.2"/>
    <row r="97" ht="19.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</sheetData>
  <mergeCells count="5">
    <mergeCell ref="K3:M3"/>
    <mergeCell ref="A3:A4"/>
    <mergeCell ref="B3:D3"/>
    <mergeCell ref="E3:G3"/>
    <mergeCell ref="H3:J3"/>
  </mergeCells>
  <phoneticPr fontId="18"/>
  <pageMargins left="0.7" right="0.7" top="0.75" bottom="0.75" header="0.3" footer="0.3"/>
  <pageSetup paperSize="9" orientation="landscape" horizontalDpi="200" verticalDpi="2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41DC5-DA16-4DD7-B4B1-0B5023017E01}">
  <dimension ref="A1:Q310"/>
  <sheetViews>
    <sheetView showGridLines="0" view="pageBreakPreview" zoomScaleNormal="100" zoomScaleSheetLayoutView="100" workbookViewId="0"/>
  </sheetViews>
  <sheetFormatPr defaultColWidth="9" defaultRowHeight="10.8" x14ac:dyDescent="0.2"/>
  <cols>
    <col min="1" max="16" width="7.44140625" style="98" customWidth="1"/>
    <col min="17" max="28" width="10" style="98" customWidth="1"/>
    <col min="29" max="256" width="9" style="98"/>
    <col min="257" max="272" width="7.44140625" style="98" customWidth="1"/>
    <col min="273" max="284" width="10" style="98" customWidth="1"/>
    <col min="285" max="512" width="9" style="98"/>
    <col min="513" max="528" width="7.44140625" style="98" customWidth="1"/>
    <col min="529" max="540" width="10" style="98" customWidth="1"/>
    <col min="541" max="768" width="9" style="98"/>
    <col min="769" max="784" width="7.44140625" style="98" customWidth="1"/>
    <col min="785" max="796" width="10" style="98" customWidth="1"/>
    <col min="797" max="1024" width="9" style="98"/>
    <col min="1025" max="1040" width="7.44140625" style="98" customWidth="1"/>
    <col min="1041" max="1052" width="10" style="98" customWidth="1"/>
    <col min="1053" max="1280" width="9" style="98"/>
    <col min="1281" max="1296" width="7.44140625" style="98" customWidth="1"/>
    <col min="1297" max="1308" width="10" style="98" customWidth="1"/>
    <col min="1309" max="1536" width="9" style="98"/>
    <col min="1537" max="1552" width="7.44140625" style="98" customWidth="1"/>
    <col min="1553" max="1564" width="10" style="98" customWidth="1"/>
    <col min="1565" max="1792" width="9" style="98"/>
    <col min="1793" max="1808" width="7.44140625" style="98" customWidth="1"/>
    <col min="1809" max="1820" width="10" style="98" customWidth="1"/>
    <col min="1821" max="2048" width="9" style="98"/>
    <col min="2049" max="2064" width="7.44140625" style="98" customWidth="1"/>
    <col min="2065" max="2076" width="10" style="98" customWidth="1"/>
    <col min="2077" max="2304" width="9" style="98"/>
    <col min="2305" max="2320" width="7.44140625" style="98" customWidth="1"/>
    <col min="2321" max="2332" width="10" style="98" customWidth="1"/>
    <col min="2333" max="2560" width="9" style="98"/>
    <col min="2561" max="2576" width="7.44140625" style="98" customWidth="1"/>
    <col min="2577" max="2588" width="10" style="98" customWidth="1"/>
    <col min="2589" max="2816" width="9" style="98"/>
    <col min="2817" max="2832" width="7.44140625" style="98" customWidth="1"/>
    <col min="2833" max="2844" width="10" style="98" customWidth="1"/>
    <col min="2845" max="3072" width="9" style="98"/>
    <col min="3073" max="3088" width="7.44140625" style="98" customWidth="1"/>
    <col min="3089" max="3100" width="10" style="98" customWidth="1"/>
    <col min="3101" max="3328" width="9" style="98"/>
    <col min="3329" max="3344" width="7.44140625" style="98" customWidth="1"/>
    <col min="3345" max="3356" width="10" style="98" customWidth="1"/>
    <col min="3357" max="3584" width="9" style="98"/>
    <col min="3585" max="3600" width="7.44140625" style="98" customWidth="1"/>
    <col min="3601" max="3612" width="10" style="98" customWidth="1"/>
    <col min="3613" max="3840" width="9" style="98"/>
    <col min="3841" max="3856" width="7.44140625" style="98" customWidth="1"/>
    <col min="3857" max="3868" width="10" style="98" customWidth="1"/>
    <col min="3869" max="4096" width="9" style="98"/>
    <col min="4097" max="4112" width="7.44140625" style="98" customWidth="1"/>
    <col min="4113" max="4124" width="10" style="98" customWidth="1"/>
    <col min="4125" max="4352" width="9" style="98"/>
    <col min="4353" max="4368" width="7.44140625" style="98" customWidth="1"/>
    <col min="4369" max="4380" width="10" style="98" customWidth="1"/>
    <col min="4381" max="4608" width="9" style="98"/>
    <col min="4609" max="4624" width="7.44140625" style="98" customWidth="1"/>
    <col min="4625" max="4636" width="10" style="98" customWidth="1"/>
    <col min="4637" max="4864" width="9" style="98"/>
    <col min="4865" max="4880" width="7.44140625" style="98" customWidth="1"/>
    <col min="4881" max="4892" width="10" style="98" customWidth="1"/>
    <col min="4893" max="5120" width="9" style="98"/>
    <col min="5121" max="5136" width="7.44140625" style="98" customWidth="1"/>
    <col min="5137" max="5148" width="10" style="98" customWidth="1"/>
    <col min="5149" max="5376" width="9" style="98"/>
    <col min="5377" max="5392" width="7.44140625" style="98" customWidth="1"/>
    <col min="5393" max="5404" width="10" style="98" customWidth="1"/>
    <col min="5405" max="5632" width="9" style="98"/>
    <col min="5633" max="5648" width="7.44140625" style="98" customWidth="1"/>
    <col min="5649" max="5660" width="10" style="98" customWidth="1"/>
    <col min="5661" max="5888" width="9" style="98"/>
    <col min="5889" max="5904" width="7.44140625" style="98" customWidth="1"/>
    <col min="5905" max="5916" width="10" style="98" customWidth="1"/>
    <col min="5917" max="6144" width="9" style="98"/>
    <col min="6145" max="6160" width="7.44140625" style="98" customWidth="1"/>
    <col min="6161" max="6172" width="10" style="98" customWidth="1"/>
    <col min="6173" max="6400" width="9" style="98"/>
    <col min="6401" max="6416" width="7.44140625" style="98" customWidth="1"/>
    <col min="6417" max="6428" width="10" style="98" customWidth="1"/>
    <col min="6429" max="6656" width="9" style="98"/>
    <col min="6657" max="6672" width="7.44140625" style="98" customWidth="1"/>
    <col min="6673" max="6684" width="10" style="98" customWidth="1"/>
    <col min="6685" max="6912" width="9" style="98"/>
    <col min="6913" max="6928" width="7.44140625" style="98" customWidth="1"/>
    <col min="6929" max="6940" width="10" style="98" customWidth="1"/>
    <col min="6941" max="7168" width="9" style="98"/>
    <col min="7169" max="7184" width="7.44140625" style="98" customWidth="1"/>
    <col min="7185" max="7196" width="10" style="98" customWidth="1"/>
    <col min="7197" max="7424" width="9" style="98"/>
    <col min="7425" max="7440" width="7.44140625" style="98" customWidth="1"/>
    <col min="7441" max="7452" width="10" style="98" customWidth="1"/>
    <col min="7453" max="7680" width="9" style="98"/>
    <col min="7681" max="7696" width="7.44140625" style="98" customWidth="1"/>
    <col min="7697" max="7708" width="10" style="98" customWidth="1"/>
    <col min="7709" max="7936" width="9" style="98"/>
    <col min="7937" max="7952" width="7.44140625" style="98" customWidth="1"/>
    <col min="7953" max="7964" width="10" style="98" customWidth="1"/>
    <col min="7965" max="8192" width="9" style="98"/>
    <col min="8193" max="8208" width="7.44140625" style="98" customWidth="1"/>
    <col min="8209" max="8220" width="10" style="98" customWidth="1"/>
    <col min="8221" max="8448" width="9" style="98"/>
    <col min="8449" max="8464" width="7.44140625" style="98" customWidth="1"/>
    <col min="8465" max="8476" width="10" style="98" customWidth="1"/>
    <col min="8477" max="8704" width="9" style="98"/>
    <col min="8705" max="8720" width="7.44140625" style="98" customWidth="1"/>
    <col min="8721" max="8732" width="10" style="98" customWidth="1"/>
    <col min="8733" max="8960" width="9" style="98"/>
    <col min="8961" max="8976" width="7.44140625" style="98" customWidth="1"/>
    <col min="8977" max="8988" width="10" style="98" customWidth="1"/>
    <col min="8989" max="9216" width="9" style="98"/>
    <col min="9217" max="9232" width="7.44140625" style="98" customWidth="1"/>
    <col min="9233" max="9244" width="10" style="98" customWidth="1"/>
    <col min="9245" max="9472" width="9" style="98"/>
    <col min="9473" max="9488" width="7.44140625" style="98" customWidth="1"/>
    <col min="9489" max="9500" width="10" style="98" customWidth="1"/>
    <col min="9501" max="9728" width="9" style="98"/>
    <col min="9729" max="9744" width="7.44140625" style="98" customWidth="1"/>
    <col min="9745" max="9756" width="10" style="98" customWidth="1"/>
    <col min="9757" max="9984" width="9" style="98"/>
    <col min="9985" max="10000" width="7.44140625" style="98" customWidth="1"/>
    <col min="10001" max="10012" width="10" style="98" customWidth="1"/>
    <col min="10013" max="10240" width="9" style="98"/>
    <col min="10241" max="10256" width="7.44140625" style="98" customWidth="1"/>
    <col min="10257" max="10268" width="10" style="98" customWidth="1"/>
    <col min="10269" max="10496" width="9" style="98"/>
    <col min="10497" max="10512" width="7.44140625" style="98" customWidth="1"/>
    <col min="10513" max="10524" width="10" style="98" customWidth="1"/>
    <col min="10525" max="10752" width="9" style="98"/>
    <col min="10753" max="10768" width="7.44140625" style="98" customWidth="1"/>
    <col min="10769" max="10780" width="10" style="98" customWidth="1"/>
    <col min="10781" max="11008" width="9" style="98"/>
    <col min="11009" max="11024" width="7.44140625" style="98" customWidth="1"/>
    <col min="11025" max="11036" width="10" style="98" customWidth="1"/>
    <col min="11037" max="11264" width="9" style="98"/>
    <col min="11265" max="11280" width="7.44140625" style="98" customWidth="1"/>
    <col min="11281" max="11292" width="10" style="98" customWidth="1"/>
    <col min="11293" max="11520" width="9" style="98"/>
    <col min="11521" max="11536" width="7.44140625" style="98" customWidth="1"/>
    <col min="11537" max="11548" width="10" style="98" customWidth="1"/>
    <col min="11549" max="11776" width="9" style="98"/>
    <col min="11777" max="11792" width="7.44140625" style="98" customWidth="1"/>
    <col min="11793" max="11804" width="10" style="98" customWidth="1"/>
    <col min="11805" max="12032" width="9" style="98"/>
    <col min="12033" max="12048" width="7.44140625" style="98" customWidth="1"/>
    <col min="12049" max="12060" width="10" style="98" customWidth="1"/>
    <col min="12061" max="12288" width="9" style="98"/>
    <col min="12289" max="12304" width="7.44140625" style="98" customWidth="1"/>
    <col min="12305" max="12316" width="10" style="98" customWidth="1"/>
    <col min="12317" max="12544" width="9" style="98"/>
    <col min="12545" max="12560" width="7.44140625" style="98" customWidth="1"/>
    <col min="12561" max="12572" width="10" style="98" customWidth="1"/>
    <col min="12573" max="12800" width="9" style="98"/>
    <col min="12801" max="12816" width="7.44140625" style="98" customWidth="1"/>
    <col min="12817" max="12828" width="10" style="98" customWidth="1"/>
    <col min="12829" max="13056" width="9" style="98"/>
    <col min="13057" max="13072" width="7.44140625" style="98" customWidth="1"/>
    <col min="13073" max="13084" width="10" style="98" customWidth="1"/>
    <col min="13085" max="13312" width="9" style="98"/>
    <col min="13313" max="13328" width="7.44140625" style="98" customWidth="1"/>
    <col min="13329" max="13340" width="10" style="98" customWidth="1"/>
    <col min="13341" max="13568" width="9" style="98"/>
    <col min="13569" max="13584" width="7.44140625" style="98" customWidth="1"/>
    <col min="13585" max="13596" width="10" style="98" customWidth="1"/>
    <col min="13597" max="13824" width="9" style="98"/>
    <col min="13825" max="13840" width="7.44140625" style="98" customWidth="1"/>
    <col min="13841" max="13852" width="10" style="98" customWidth="1"/>
    <col min="13853" max="14080" width="9" style="98"/>
    <col min="14081" max="14096" width="7.44140625" style="98" customWidth="1"/>
    <col min="14097" max="14108" width="10" style="98" customWidth="1"/>
    <col min="14109" max="14336" width="9" style="98"/>
    <col min="14337" max="14352" width="7.44140625" style="98" customWidth="1"/>
    <col min="14353" max="14364" width="10" style="98" customWidth="1"/>
    <col min="14365" max="14592" width="9" style="98"/>
    <col min="14593" max="14608" width="7.44140625" style="98" customWidth="1"/>
    <col min="14609" max="14620" width="10" style="98" customWidth="1"/>
    <col min="14621" max="14848" width="9" style="98"/>
    <col min="14849" max="14864" width="7.44140625" style="98" customWidth="1"/>
    <col min="14865" max="14876" width="10" style="98" customWidth="1"/>
    <col min="14877" max="15104" width="9" style="98"/>
    <col min="15105" max="15120" width="7.44140625" style="98" customWidth="1"/>
    <col min="15121" max="15132" width="10" style="98" customWidth="1"/>
    <col min="15133" max="15360" width="9" style="98"/>
    <col min="15361" max="15376" width="7.44140625" style="98" customWidth="1"/>
    <col min="15377" max="15388" width="10" style="98" customWidth="1"/>
    <col min="15389" max="15616" width="9" style="98"/>
    <col min="15617" max="15632" width="7.44140625" style="98" customWidth="1"/>
    <col min="15633" max="15644" width="10" style="98" customWidth="1"/>
    <col min="15645" max="15872" width="9" style="98"/>
    <col min="15873" max="15888" width="7.44140625" style="98" customWidth="1"/>
    <col min="15889" max="15900" width="10" style="98" customWidth="1"/>
    <col min="15901" max="16128" width="9" style="98"/>
    <col min="16129" max="16144" width="7.44140625" style="98" customWidth="1"/>
    <col min="16145" max="16156" width="10" style="98" customWidth="1"/>
    <col min="16157" max="16384" width="9" style="98"/>
  </cols>
  <sheetData>
    <row r="1" spans="1:17" ht="18.75" customHeight="1" x14ac:dyDescent="0.2">
      <c r="A1" s="152" t="s">
        <v>717</v>
      </c>
      <c r="B1" s="101"/>
      <c r="C1" s="101"/>
      <c r="D1" s="101"/>
      <c r="E1" s="101"/>
      <c r="F1" s="116"/>
      <c r="G1" s="101"/>
      <c r="H1" s="101"/>
      <c r="I1" s="101"/>
      <c r="J1" s="101"/>
      <c r="P1" s="167"/>
      <c r="Q1" s="98" t="s">
        <v>668</v>
      </c>
    </row>
    <row r="2" spans="1:17" ht="13.5" customHeight="1" x14ac:dyDescent="0.2">
      <c r="A2" s="99"/>
      <c r="B2" s="101"/>
      <c r="C2" s="101"/>
      <c r="D2" s="101"/>
      <c r="E2" s="101"/>
      <c r="F2" s="116"/>
      <c r="G2" s="101"/>
      <c r="H2" s="101"/>
      <c r="I2" s="101"/>
      <c r="J2" s="101"/>
      <c r="P2" s="121" t="s">
        <v>669</v>
      </c>
    </row>
    <row r="3" spans="1:17" ht="11.25" customHeight="1" x14ac:dyDescent="0.2">
      <c r="A3" s="129" t="s">
        <v>670</v>
      </c>
      <c r="B3" s="129" t="s">
        <v>615</v>
      </c>
      <c r="C3" s="129" t="s">
        <v>616</v>
      </c>
      <c r="D3" s="129" t="s">
        <v>645</v>
      </c>
      <c r="E3" s="129" t="s">
        <v>670</v>
      </c>
      <c r="F3" s="129" t="s">
        <v>615</v>
      </c>
      <c r="G3" s="129" t="s">
        <v>616</v>
      </c>
      <c r="H3" s="129" t="s">
        <v>645</v>
      </c>
      <c r="I3" s="129" t="s">
        <v>670</v>
      </c>
      <c r="J3" s="129" t="s">
        <v>615</v>
      </c>
      <c r="K3" s="129" t="s">
        <v>616</v>
      </c>
      <c r="L3" s="129" t="s">
        <v>645</v>
      </c>
      <c r="M3" s="129" t="s">
        <v>670</v>
      </c>
      <c r="N3" s="129" t="s">
        <v>615</v>
      </c>
      <c r="O3" s="129" t="s">
        <v>616</v>
      </c>
      <c r="P3" s="129" t="s">
        <v>645</v>
      </c>
    </row>
    <row r="4" spans="1:17" ht="11.25" customHeight="1" x14ac:dyDescent="0.15">
      <c r="A4" s="168" t="s">
        <v>671</v>
      </c>
      <c r="B4" s="169">
        <f>SUM(B5:B9)</f>
        <v>1685</v>
      </c>
      <c r="C4" s="169">
        <f>SUM(C5:C9)</f>
        <v>1548</v>
      </c>
      <c r="D4" s="169">
        <f t="shared" ref="D4:D9" si="0">SUM(B4:C4)</f>
        <v>3233</v>
      </c>
      <c r="E4" s="168" t="s">
        <v>672</v>
      </c>
      <c r="F4" s="169">
        <f>SUM(F5:F9)</f>
        <v>2147</v>
      </c>
      <c r="G4" s="169">
        <f>SUM(G5:G9)</f>
        <v>1956</v>
      </c>
      <c r="H4" s="169">
        <f>SUM(H5:H9)</f>
        <v>4103</v>
      </c>
      <c r="I4" s="168" t="s">
        <v>673</v>
      </c>
      <c r="J4" s="169">
        <f>SUM(J5:J9)</f>
        <v>2493</v>
      </c>
      <c r="K4" s="169">
        <f>SUM(K5:K9)</f>
        <v>2670</v>
      </c>
      <c r="L4" s="169">
        <f>SUM(L5:L9)</f>
        <v>5163</v>
      </c>
      <c r="M4" s="168" t="s">
        <v>674</v>
      </c>
      <c r="N4" s="170">
        <f>SUM(N5:N9)</f>
        <v>321</v>
      </c>
      <c r="O4" s="170">
        <f>SUM(O5:O9)</f>
        <v>1058</v>
      </c>
      <c r="P4" s="170">
        <f>SUM(P5:P9)</f>
        <v>1379</v>
      </c>
    </row>
    <row r="5" spans="1:17" ht="11.25" customHeight="1" x14ac:dyDescent="0.15">
      <c r="A5" s="171">
        <v>0</v>
      </c>
      <c r="B5" s="172">
        <v>289</v>
      </c>
      <c r="C5" s="84">
        <v>256</v>
      </c>
      <c r="D5" s="163">
        <f t="shared" si="0"/>
        <v>545</v>
      </c>
      <c r="E5" s="160">
        <v>30</v>
      </c>
      <c r="F5" s="163">
        <v>385</v>
      </c>
      <c r="G5" s="163">
        <v>352</v>
      </c>
      <c r="H5" s="158">
        <f>SUM(F5:G5)</f>
        <v>737</v>
      </c>
      <c r="I5" s="160">
        <v>60</v>
      </c>
      <c r="J5" s="163">
        <v>528</v>
      </c>
      <c r="K5" s="163">
        <v>535</v>
      </c>
      <c r="L5" s="158">
        <f>SUM(J5:K5)</f>
        <v>1063</v>
      </c>
      <c r="M5" s="160">
        <v>90</v>
      </c>
      <c r="N5" s="163">
        <v>91</v>
      </c>
      <c r="O5" s="163">
        <v>287</v>
      </c>
      <c r="P5" s="163">
        <f>SUM(N5:O5)</f>
        <v>378</v>
      </c>
    </row>
    <row r="6" spans="1:17" ht="11.25" customHeight="1" x14ac:dyDescent="0.15">
      <c r="A6" s="171">
        <v>1</v>
      </c>
      <c r="B6" s="163">
        <v>334</v>
      </c>
      <c r="C6" s="163">
        <v>310</v>
      </c>
      <c r="D6" s="163">
        <f t="shared" si="0"/>
        <v>644</v>
      </c>
      <c r="E6" s="160">
        <v>31</v>
      </c>
      <c r="F6" s="163">
        <v>401</v>
      </c>
      <c r="G6" s="163">
        <v>352</v>
      </c>
      <c r="H6" s="158">
        <f>SUM(F6:G6)</f>
        <v>753</v>
      </c>
      <c r="I6" s="160">
        <v>61</v>
      </c>
      <c r="J6" s="163">
        <v>492</v>
      </c>
      <c r="K6" s="163">
        <v>518</v>
      </c>
      <c r="L6" s="158">
        <f>SUM(J6:K6)</f>
        <v>1010</v>
      </c>
      <c r="M6" s="160">
        <v>91</v>
      </c>
      <c r="N6" s="163">
        <v>84</v>
      </c>
      <c r="O6" s="163">
        <v>233</v>
      </c>
      <c r="P6" s="163">
        <f>SUM(N6:O6)</f>
        <v>317</v>
      </c>
    </row>
    <row r="7" spans="1:17" ht="11.25" customHeight="1" x14ac:dyDescent="0.15">
      <c r="A7" s="171">
        <v>2</v>
      </c>
      <c r="B7" s="163">
        <v>352</v>
      </c>
      <c r="C7" s="163">
        <v>274</v>
      </c>
      <c r="D7" s="163">
        <f t="shared" si="0"/>
        <v>626</v>
      </c>
      <c r="E7" s="160">
        <v>32</v>
      </c>
      <c r="F7" s="163">
        <v>451</v>
      </c>
      <c r="G7" s="163">
        <v>392</v>
      </c>
      <c r="H7" s="158">
        <f>SUM(F7:G7)</f>
        <v>843</v>
      </c>
      <c r="I7" s="160">
        <v>62</v>
      </c>
      <c r="J7" s="163">
        <v>475</v>
      </c>
      <c r="K7" s="163">
        <v>566</v>
      </c>
      <c r="L7" s="158">
        <f>SUM(J7:K7)</f>
        <v>1041</v>
      </c>
      <c r="M7" s="160">
        <v>92</v>
      </c>
      <c r="N7" s="163">
        <v>53</v>
      </c>
      <c r="O7" s="163">
        <v>218</v>
      </c>
      <c r="P7" s="163">
        <f>SUM(N7:O7)</f>
        <v>271</v>
      </c>
    </row>
    <row r="8" spans="1:17" ht="11.25" customHeight="1" x14ac:dyDescent="0.15">
      <c r="A8" s="171">
        <v>3</v>
      </c>
      <c r="B8" s="163">
        <v>345</v>
      </c>
      <c r="C8" s="163">
        <v>333</v>
      </c>
      <c r="D8" s="163">
        <f t="shared" si="0"/>
        <v>678</v>
      </c>
      <c r="E8" s="160">
        <v>33</v>
      </c>
      <c r="F8" s="163">
        <v>439</v>
      </c>
      <c r="G8" s="163">
        <v>442</v>
      </c>
      <c r="H8" s="158">
        <f>SUM(F8:G8)</f>
        <v>881</v>
      </c>
      <c r="I8" s="160">
        <v>63</v>
      </c>
      <c r="J8" s="163">
        <v>490</v>
      </c>
      <c r="K8" s="158">
        <v>546</v>
      </c>
      <c r="L8" s="158">
        <f>SUM(J8:K8)</f>
        <v>1036</v>
      </c>
      <c r="M8" s="160">
        <v>93</v>
      </c>
      <c r="N8" s="163">
        <v>60</v>
      </c>
      <c r="O8" s="163">
        <v>171</v>
      </c>
      <c r="P8" s="163">
        <f>SUM(N8:O8)</f>
        <v>231</v>
      </c>
    </row>
    <row r="9" spans="1:17" ht="11.25" customHeight="1" x14ac:dyDescent="0.15">
      <c r="A9" s="171">
        <v>4</v>
      </c>
      <c r="B9" s="163">
        <v>365</v>
      </c>
      <c r="C9" s="163">
        <v>375</v>
      </c>
      <c r="D9" s="163">
        <f t="shared" si="0"/>
        <v>740</v>
      </c>
      <c r="E9" s="160">
        <v>34</v>
      </c>
      <c r="F9" s="163">
        <v>471</v>
      </c>
      <c r="G9" s="163">
        <v>418</v>
      </c>
      <c r="H9" s="158">
        <f>SUM(F9:G9)</f>
        <v>889</v>
      </c>
      <c r="I9" s="160">
        <v>64</v>
      </c>
      <c r="J9" s="163">
        <v>508</v>
      </c>
      <c r="K9" s="163">
        <v>505</v>
      </c>
      <c r="L9" s="158">
        <f>SUM(J9:K9)</f>
        <v>1013</v>
      </c>
      <c r="M9" s="160">
        <v>94</v>
      </c>
      <c r="N9" s="163">
        <v>33</v>
      </c>
      <c r="O9" s="163">
        <v>149</v>
      </c>
      <c r="P9" s="163">
        <f>SUM(N9:O9)</f>
        <v>182</v>
      </c>
    </row>
    <row r="10" spans="1:17" ht="11.25" customHeight="1" x14ac:dyDescent="0.15">
      <c r="A10" s="168" t="s">
        <v>675</v>
      </c>
      <c r="B10" s="169">
        <f>SUM(B11:B15)</f>
        <v>1955</v>
      </c>
      <c r="C10" s="169">
        <f>SUM(C11:C15)</f>
        <v>1777</v>
      </c>
      <c r="D10" s="169">
        <f t="shared" ref="D10:D15" si="1">SUM(B10:C10)</f>
        <v>3732</v>
      </c>
      <c r="E10" s="168" t="s">
        <v>676</v>
      </c>
      <c r="F10" s="169">
        <f>SUM(F11:F15)</f>
        <v>2520</v>
      </c>
      <c r="G10" s="169">
        <f>SUM(G11:G15)</f>
        <v>2350</v>
      </c>
      <c r="H10" s="169">
        <f>SUM(H11:H15)</f>
        <v>4870</v>
      </c>
      <c r="I10" s="168" t="s">
        <v>677</v>
      </c>
      <c r="J10" s="169">
        <f>SUM(J11:J15)</f>
        <v>2879</v>
      </c>
      <c r="K10" s="169">
        <f>SUM(K11:K15)</f>
        <v>3183</v>
      </c>
      <c r="L10" s="169">
        <f>SUM(L11:L15)</f>
        <v>6062</v>
      </c>
      <c r="M10" s="168" t="s">
        <v>678</v>
      </c>
      <c r="N10" s="170">
        <f>SUM(N11:N15)</f>
        <v>79</v>
      </c>
      <c r="O10" s="170">
        <f>SUM(O11:O15)</f>
        <v>302</v>
      </c>
      <c r="P10" s="170">
        <f>SUM(P11:P15)</f>
        <v>381</v>
      </c>
    </row>
    <row r="11" spans="1:17" s="119" customFormat="1" ht="11.25" customHeight="1" x14ac:dyDescent="0.15">
      <c r="A11" s="171">
        <v>5</v>
      </c>
      <c r="B11" s="163">
        <v>373</v>
      </c>
      <c r="C11" s="163">
        <v>336</v>
      </c>
      <c r="D11" s="163">
        <f t="shared" si="1"/>
        <v>709</v>
      </c>
      <c r="E11" s="160">
        <v>35</v>
      </c>
      <c r="F11" s="163">
        <v>466</v>
      </c>
      <c r="G11" s="163">
        <v>436</v>
      </c>
      <c r="H11" s="158">
        <f>SUM(F11:G11)</f>
        <v>902</v>
      </c>
      <c r="I11" s="160">
        <v>65</v>
      </c>
      <c r="J11" s="163">
        <v>523</v>
      </c>
      <c r="K11" s="163">
        <v>572</v>
      </c>
      <c r="L11" s="158">
        <f>SUM(J11:K11)</f>
        <v>1095</v>
      </c>
      <c r="M11" s="160">
        <v>95</v>
      </c>
      <c r="N11" s="163">
        <v>24</v>
      </c>
      <c r="O11" s="163">
        <v>90</v>
      </c>
      <c r="P11" s="163">
        <f t="shared" ref="P11:P16" si="2">SUM(N11:O11)</f>
        <v>114</v>
      </c>
    </row>
    <row r="12" spans="1:17" ht="11.25" customHeight="1" x14ac:dyDescent="0.15">
      <c r="A12" s="171">
        <v>6</v>
      </c>
      <c r="B12" s="163">
        <v>396</v>
      </c>
      <c r="C12" s="163">
        <v>367</v>
      </c>
      <c r="D12" s="163">
        <f t="shared" si="1"/>
        <v>763</v>
      </c>
      <c r="E12" s="160">
        <v>36</v>
      </c>
      <c r="F12" s="163">
        <v>441</v>
      </c>
      <c r="G12" s="163">
        <v>447</v>
      </c>
      <c r="H12" s="158">
        <f>SUM(F12:G12)</f>
        <v>888</v>
      </c>
      <c r="I12" s="160">
        <v>66</v>
      </c>
      <c r="J12" s="163">
        <v>508</v>
      </c>
      <c r="K12" s="163">
        <v>574</v>
      </c>
      <c r="L12" s="158">
        <f>SUM(J12:K12)</f>
        <v>1082</v>
      </c>
      <c r="M12" s="160">
        <v>96</v>
      </c>
      <c r="N12" s="163">
        <v>15</v>
      </c>
      <c r="O12" s="163">
        <v>88</v>
      </c>
      <c r="P12" s="163">
        <f t="shared" si="2"/>
        <v>103</v>
      </c>
    </row>
    <row r="13" spans="1:17" ht="11.25" customHeight="1" x14ac:dyDescent="0.15">
      <c r="A13" s="171">
        <v>7</v>
      </c>
      <c r="B13" s="163">
        <v>399</v>
      </c>
      <c r="C13" s="163">
        <v>358</v>
      </c>
      <c r="D13" s="163">
        <f t="shared" si="1"/>
        <v>757</v>
      </c>
      <c r="E13" s="160">
        <v>37</v>
      </c>
      <c r="F13" s="163">
        <v>544</v>
      </c>
      <c r="G13" s="163">
        <v>515</v>
      </c>
      <c r="H13" s="158">
        <f>SUM(F13:G13)</f>
        <v>1059</v>
      </c>
      <c r="I13" s="160">
        <v>67</v>
      </c>
      <c r="J13" s="163">
        <v>608</v>
      </c>
      <c r="K13" s="163">
        <v>610</v>
      </c>
      <c r="L13" s="158">
        <f>SUM(J13:K13)</f>
        <v>1218</v>
      </c>
      <c r="M13" s="160">
        <v>97</v>
      </c>
      <c r="N13" s="163">
        <v>20</v>
      </c>
      <c r="O13" s="163">
        <v>46</v>
      </c>
      <c r="P13" s="163">
        <f t="shared" si="2"/>
        <v>66</v>
      </c>
    </row>
    <row r="14" spans="1:17" ht="11.25" customHeight="1" x14ac:dyDescent="0.15">
      <c r="A14" s="171">
        <v>8</v>
      </c>
      <c r="B14" s="163">
        <v>388</v>
      </c>
      <c r="C14" s="163">
        <v>376</v>
      </c>
      <c r="D14" s="163">
        <f t="shared" si="1"/>
        <v>764</v>
      </c>
      <c r="E14" s="160">
        <v>38</v>
      </c>
      <c r="F14" s="163">
        <v>542</v>
      </c>
      <c r="G14" s="163">
        <v>482</v>
      </c>
      <c r="H14" s="158">
        <f>SUM(F14:G14)</f>
        <v>1024</v>
      </c>
      <c r="I14" s="160">
        <v>68</v>
      </c>
      <c r="J14" s="163">
        <v>605</v>
      </c>
      <c r="K14" s="163">
        <v>710</v>
      </c>
      <c r="L14" s="158">
        <f>SUM(J14:K14)</f>
        <v>1315</v>
      </c>
      <c r="M14" s="160">
        <v>98</v>
      </c>
      <c r="N14" s="163">
        <v>14</v>
      </c>
      <c r="O14" s="163">
        <v>49</v>
      </c>
      <c r="P14" s="163">
        <f t="shared" si="2"/>
        <v>63</v>
      </c>
    </row>
    <row r="15" spans="1:17" s="119" customFormat="1" ht="11.25" customHeight="1" x14ac:dyDescent="0.15">
      <c r="A15" s="171">
        <v>9</v>
      </c>
      <c r="B15" s="163">
        <v>399</v>
      </c>
      <c r="C15" s="163">
        <v>340</v>
      </c>
      <c r="D15" s="163">
        <f t="shared" si="1"/>
        <v>739</v>
      </c>
      <c r="E15" s="160">
        <v>39</v>
      </c>
      <c r="F15" s="163">
        <v>527</v>
      </c>
      <c r="G15" s="163">
        <v>470</v>
      </c>
      <c r="H15" s="158">
        <f>SUM(F15:G15)</f>
        <v>997</v>
      </c>
      <c r="I15" s="160">
        <v>69</v>
      </c>
      <c r="J15" s="163">
        <v>635</v>
      </c>
      <c r="K15" s="163">
        <v>717</v>
      </c>
      <c r="L15" s="158">
        <f>SUM(J15:K15)</f>
        <v>1352</v>
      </c>
      <c r="M15" s="160">
        <v>99</v>
      </c>
      <c r="N15" s="163">
        <v>6</v>
      </c>
      <c r="O15" s="163">
        <v>29</v>
      </c>
      <c r="P15" s="163">
        <f t="shared" si="2"/>
        <v>35</v>
      </c>
    </row>
    <row r="16" spans="1:17" ht="11.25" customHeight="1" x14ac:dyDescent="0.15">
      <c r="A16" s="168" t="s">
        <v>679</v>
      </c>
      <c r="B16" s="109">
        <f>SUM(B17:B21)</f>
        <v>2229</v>
      </c>
      <c r="C16" s="109">
        <f>SUM(C17:C21)</f>
        <v>2075</v>
      </c>
      <c r="D16" s="109">
        <f>SUM(D17:D21)</f>
        <v>4304</v>
      </c>
      <c r="E16" s="129" t="s">
        <v>680</v>
      </c>
      <c r="F16" s="109">
        <f>SUM(F17:F21)</f>
        <v>3094</v>
      </c>
      <c r="G16" s="109">
        <f>SUM(G17:G21)</f>
        <v>2967</v>
      </c>
      <c r="H16" s="109">
        <f>SUM(H17:H21)</f>
        <v>6061</v>
      </c>
      <c r="I16" s="129" t="s">
        <v>681</v>
      </c>
      <c r="J16" s="109">
        <f>SUM(J17:J21)</f>
        <v>3620</v>
      </c>
      <c r="K16" s="109">
        <f>SUM(K17:K21)</f>
        <v>4218</v>
      </c>
      <c r="L16" s="109">
        <f>SUM(L17:L21)</f>
        <v>7838</v>
      </c>
      <c r="M16" s="129" t="s">
        <v>50</v>
      </c>
      <c r="N16" s="170">
        <v>6</v>
      </c>
      <c r="O16" s="165">
        <v>51</v>
      </c>
      <c r="P16" s="165">
        <f t="shared" si="2"/>
        <v>57</v>
      </c>
    </row>
    <row r="17" spans="1:16" ht="11.25" customHeight="1" x14ac:dyDescent="0.15">
      <c r="A17" s="171">
        <v>10</v>
      </c>
      <c r="B17" s="163">
        <v>427</v>
      </c>
      <c r="C17" s="163">
        <v>397</v>
      </c>
      <c r="D17" s="163">
        <f>SUM(B17:C17)</f>
        <v>824</v>
      </c>
      <c r="E17" s="160">
        <v>40</v>
      </c>
      <c r="F17" s="163">
        <v>550</v>
      </c>
      <c r="G17" s="163">
        <v>541</v>
      </c>
      <c r="H17" s="158">
        <f>SUM(F17:G17)</f>
        <v>1091</v>
      </c>
      <c r="I17" s="160">
        <v>70</v>
      </c>
      <c r="J17" s="163">
        <v>716</v>
      </c>
      <c r="K17" s="163">
        <v>866</v>
      </c>
      <c r="L17" s="158">
        <f>SUM(J17:K17)</f>
        <v>1582</v>
      </c>
      <c r="M17" s="160"/>
      <c r="N17" s="163"/>
      <c r="O17" s="163"/>
      <c r="P17" s="163"/>
    </row>
    <row r="18" spans="1:16" ht="11.25" customHeight="1" x14ac:dyDescent="0.15">
      <c r="A18" s="171">
        <v>11</v>
      </c>
      <c r="B18" s="163">
        <v>439</v>
      </c>
      <c r="C18" s="163">
        <v>425</v>
      </c>
      <c r="D18" s="163">
        <f>SUM(B18:C18)</f>
        <v>864</v>
      </c>
      <c r="E18" s="160">
        <v>41</v>
      </c>
      <c r="F18" s="163">
        <v>578</v>
      </c>
      <c r="G18" s="163">
        <v>585</v>
      </c>
      <c r="H18" s="158">
        <f>SUM(F18:G18)</f>
        <v>1163</v>
      </c>
      <c r="I18" s="160">
        <v>71</v>
      </c>
      <c r="J18" s="163">
        <v>816</v>
      </c>
      <c r="K18" s="163">
        <v>867</v>
      </c>
      <c r="L18" s="158">
        <f>SUM(J18:K18)</f>
        <v>1683</v>
      </c>
      <c r="M18" s="173" t="s">
        <v>682</v>
      </c>
      <c r="N18" s="174"/>
      <c r="O18" s="175"/>
      <c r="P18" s="175"/>
    </row>
    <row r="19" spans="1:16" ht="11.25" customHeight="1" x14ac:dyDescent="0.15">
      <c r="A19" s="171">
        <v>12</v>
      </c>
      <c r="B19" s="163">
        <v>419</v>
      </c>
      <c r="C19" s="163">
        <v>441</v>
      </c>
      <c r="D19" s="163">
        <f>SUM(B19:C19)</f>
        <v>860</v>
      </c>
      <c r="E19" s="160">
        <v>42</v>
      </c>
      <c r="F19" s="163">
        <v>619</v>
      </c>
      <c r="G19" s="163">
        <v>576</v>
      </c>
      <c r="H19" s="158">
        <f>SUM(F19:G19)</f>
        <v>1195</v>
      </c>
      <c r="I19" s="160">
        <v>72</v>
      </c>
      <c r="J19" s="163">
        <v>794</v>
      </c>
      <c r="K19" s="163">
        <v>926</v>
      </c>
      <c r="L19" s="158">
        <f>SUM(J19:K19)</f>
        <v>1720</v>
      </c>
      <c r="M19" s="173" t="s">
        <v>683</v>
      </c>
      <c r="N19" s="176">
        <f>B4+B10+B16</f>
        <v>5869</v>
      </c>
      <c r="O19" s="177">
        <f>C4+C10+C16</f>
        <v>5400</v>
      </c>
      <c r="P19" s="177">
        <f>SUM(N19:O19)</f>
        <v>11269</v>
      </c>
    </row>
    <row r="20" spans="1:16" ht="11.25" customHeight="1" x14ac:dyDescent="0.15">
      <c r="A20" s="171">
        <v>13</v>
      </c>
      <c r="B20" s="163">
        <v>479</v>
      </c>
      <c r="C20" s="163">
        <v>412</v>
      </c>
      <c r="D20" s="163">
        <f>SUM(B20:C20)</f>
        <v>891</v>
      </c>
      <c r="E20" s="160">
        <v>43</v>
      </c>
      <c r="F20" s="163">
        <v>638</v>
      </c>
      <c r="G20" s="163">
        <v>615</v>
      </c>
      <c r="H20" s="158">
        <f>SUM(F20:G20)</f>
        <v>1253</v>
      </c>
      <c r="I20" s="160">
        <v>73</v>
      </c>
      <c r="J20" s="163">
        <v>830</v>
      </c>
      <c r="K20" s="164">
        <v>1026</v>
      </c>
      <c r="L20" s="158">
        <f>SUM(J20:K20)</f>
        <v>1856</v>
      </c>
      <c r="M20" s="178"/>
      <c r="N20" s="176"/>
      <c r="O20" s="176"/>
      <c r="P20" s="176"/>
    </row>
    <row r="21" spans="1:16" ht="11.25" customHeight="1" x14ac:dyDescent="0.15">
      <c r="A21" s="171">
        <v>14</v>
      </c>
      <c r="B21" s="163">
        <v>465</v>
      </c>
      <c r="C21" s="163">
        <v>400</v>
      </c>
      <c r="D21" s="163">
        <f>SUM(B21:C21)</f>
        <v>865</v>
      </c>
      <c r="E21" s="160">
        <v>44</v>
      </c>
      <c r="F21" s="163">
        <v>709</v>
      </c>
      <c r="G21" s="163">
        <v>650</v>
      </c>
      <c r="H21" s="158">
        <f>SUM(F21:G21)</f>
        <v>1359</v>
      </c>
      <c r="I21" s="160">
        <v>74</v>
      </c>
      <c r="J21" s="163">
        <v>464</v>
      </c>
      <c r="K21" s="163">
        <v>533</v>
      </c>
      <c r="L21" s="158">
        <f>SUM(J21:K21)</f>
        <v>997</v>
      </c>
      <c r="M21" s="178" t="s">
        <v>684</v>
      </c>
      <c r="N21" s="176">
        <f>B22+B28+B34+F4+F10+F16+F22+F28+F34+J4</f>
        <v>26166</v>
      </c>
      <c r="O21" s="176">
        <f>C22+C28+C34+G4+G10+G16+G22+G28+G34+K4</f>
        <v>25053</v>
      </c>
      <c r="P21" s="176">
        <f>N21+O21</f>
        <v>51219</v>
      </c>
    </row>
    <row r="22" spans="1:16" ht="11.25" customHeight="1" x14ac:dyDescent="0.15">
      <c r="A22" s="168" t="s">
        <v>685</v>
      </c>
      <c r="B22" s="109">
        <f>SUM(B23:B27)</f>
        <v>2377</v>
      </c>
      <c r="C22" s="109">
        <f>SUM(C23:C27)</f>
        <v>2244</v>
      </c>
      <c r="D22" s="109">
        <f>SUM(D23:D27)</f>
        <v>4621</v>
      </c>
      <c r="E22" s="129" t="s">
        <v>686</v>
      </c>
      <c r="F22" s="109">
        <f>SUM(F23:F27)</f>
        <v>3831</v>
      </c>
      <c r="G22" s="109">
        <f>SUM(G23:G27)</f>
        <v>3728</v>
      </c>
      <c r="H22" s="109">
        <f>SUM(H23:H27)</f>
        <v>7559</v>
      </c>
      <c r="I22" s="129" t="s">
        <v>687</v>
      </c>
      <c r="J22" s="109">
        <f>SUM(J23:J27)</f>
        <v>2546</v>
      </c>
      <c r="K22" s="109">
        <f>SUM(K23:K27)</f>
        <v>2946</v>
      </c>
      <c r="L22" s="109">
        <f>SUM(L23:L27)</f>
        <v>5492</v>
      </c>
      <c r="M22" s="178"/>
      <c r="N22" s="176"/>
      <c r="O22" s="176"/>
      <c r="P22" s="176"/>
    </row>
    <row r="23" spans="1:16" ht="11.25" customHeight="1" x14ac:dyDescent="0.15">
      <c r="A23" s="171">
        <v>15</v>
      </c>
      <c r="B23" s="163">
        <v>448</v>
      </c>
      <c r="C23" s="163">
        <v>463</v>
      </c>
      <c r="D23" s="163">
        <f>SUM(B23:C23)</f>
        <v>911</v>
      </c>
      <c r="E23" s="160">
        <v>45</v>
      </c>
      <c r="F23" s="163">
        <v>772</v>
      </c>
      <c r="G23" s="163">
        <v>706</v>
      </c>
      <c r="H23" s="158">
        <f>SUM(F23:G23)</f>
        <v>1478</v>
      </c>
      <c r="I23" s="160">
        <v>75</v>
      </c>
      <c r="J23" s="163">
        <v>454</v>
      </c>
      <c r="K23" s="163">
        <v>507</v>
      </c>
      <c r="L23" s="164">
        <f>SUM(J23:K23)</f>
        <v>961</v>
      </c>
      <c r="M23" s="178" t="s">
        <v>688</v>
      </c>
      <c r="N23" s="176">
        <f>J10+J16+J22+J28+J34+N4+N10+N16</f>
        <v>11867</v>
      </c>
      <c r="O23" s="177">
        <f>K10+K16+K22+K28+K34+O4+O10+O16</f>
        <v>15876</v>
      </c>
      <c r="P23" s="177">
        <f>N23+O23</f>
        <v>27743</v>
      </c>
    </row>
    <row r="24" spans="1:16" ht="11.25" customHeight="1" x14ac:dyDescent="0.15">
      <c r="A24" s="171">
        <v>16</v>
      </c>
      <c r="B24" s="163">
        <v>463</v>
      </c>
      <c r="C24" s="163">
        <v>452</v>
      </c>
      <c r="D24" s="163">
        <f>SUM(B24:C24)</f>
        <v>915</v>
      </c>
      <c r="E24" s="160">
        <v>46</v>
      </c>
      <c r="F24" s="163">
        <v>770</v>
      </c>
      <c r="G24" s="163">
        <v>765</v>
      </c>
      <c r="H24" s="158">
        <f>SUM(F24:G24)</f>
        <v>1535</v>
      </c>
      <c r="I24" s="160">
        <v>76</v>
      </c>
      <c r="J24" s="163">
        <v>573</v>
      </c>
      <c r="K24" s="163">
        <v>647</v>
      </c>
      <c r="L24" s="164">
        <f>SUM(J24:K24)</f>
        <v>1220</v>
      </c>
      <c r="M24" s="179"/>
      <c r="N24" s="174"/>
      <c r="O24" s="175"/>
      <c r="P24" s="175"/>
    </row>
    <row r="25" spans="1:16" ht="11.25" customHeight="1" x14ac:dyDescent="0.15">
      <c r="A25" s="171">
        <v>17</v>
      </c>
      <c r="B25" s="163">
        <v>503</v>
      </c>
      <c r="C25" s="163">
        <v>493</v>
      </c>
      <c r="D25" s="163">
        <f>SUM(B25:C25)</f>
        <v>996</v>
      </c>
      <c r="E25" s="160">
        <v>47</v>
      </c>
      <c r="F25" s="163">
        <v>792</v>
      </c>
      <c r="G25" s="163">
        <v>799</v>
      </c>
      <c r="H25" s="158">
        <f>SUM(F25:G25)</f>
        <v>1591</v>
      </c>
      <c r="I25" s="160">
        <v>77</v>
      </c>
      <c r="J25" s="163">
        <v>496</v>
      </c>
      <c r="K25" s="163">
        <v>549</v>
      </c>
      <c r="L25" s="164">
        <f>SUM(J25:K25)</f>
        <v>1045</v>
      </c>
      <c r="M25" s="180" t="s">
        <v>383</v>
      </c>
      <c r="N25" s="181">
        <v>351</v>
      </c>
      <c r="O25" s="181">
        <v>160</v>
      </c>
      <c r="P25" s="181">
        <f>SUM(N25:O25)</f>
        <v>511</v>
      </c>
    </row>
    <row r="26" spans="1:16" ht="11.25" customHeight="1" x14ac:dyDescent="0.15">
      <c r="A26" s="171">
        <v>18</v>
      </c>
      <c r="B26" s="163">
        <v>487</v>
      </c>
      <c r="C26" s="163">
        <v>441</v>
      </c>
      <c r="D26" s="163">
        <f>SUM(B26:C26)</f>
        <v>928</v>
      </c>
      <c r="E26" s="160">
        <v>48</v>
      </c>
      <c r="F26" s="163">
        <v>775</v>
      </c>
      <c r="G26" s="163">
        <v>726</v>
      </c>
      <c r="H26" s="158">
        <f>SUM(F26:G26)</f>
        <v>1501</v>
      </c>
      <c r="I26" s="160">
        <v>78</v>
      </c>
      <c r="J26" s="163">
        <v>567</v>
      </c>
      <c r="K26" s="163">
        <v>642</v>
      </c>
      <c r="L26" s="164">
        <f>SUM(J26:K26)</f>
        <v>1209</v>
      </c>
      <c r="M26" s="182"/>
      <c r="N26" s="182"/>
      <c r="O26" s="182"/>
      <c r="P26" s="182"/>
    </row>
    <row r="27" spans="1:16" ht="11.25" customHeight="1" x14ac:dyDescent="0.15">
      <c r="A27" s="171">
        <v>19</v>
      </c>
      <c r="B27" s="163">
        <v>476</v>
      </c>
      <c r="C27" s="163">
        <v>395</v>
      </c>
      <c r="D27" s="163">
        <f>SUM(B27:C27)</f>
        <v>871</v>
      </c>
      <c r="E27" s="160">
        <v>49</v>
      </c>
      <c r="F27" s="163">
        <v>722</v>
      </c>
      <c r="G27" s="163">
        <v>732</v>
      </c>
      <c r="H27" s="158">
        <f>SUM(F27:G27)</f>
        <v>1454</v>
      </c>
      <c r="I27" s="160">
        <v>79</v>
      </c>
      <c r="J27" s="163">
        <v>456</v>
      </c>
      <c r="K27" s="163">
        <v>601</v>
      </c>
      <c r="L27" s="164">
        <f>SUM(J27:K27)</f>
        <v>1057</v>
      </c>
      <c r="M27" s="183"/>
      <c r="N27" s="174"/>
      <c r="O27" s="174"/>
      <c r="P27" s="174"/>
    </row>
    <row r="28" spans="1:16" ht="11.25" customHeight="1" x14ac:dyDescent="0.15">
      <c r="A28" s="168" t="s">
        <v>689</v>
      </c>
      <c r="B28" s="109">
        <f>SUM(B29:B33)</f>
        <v>2306</v>
      </c>
      <c r="C28" s="109">
        <f>SUM(C29:C33)</f>
        <v>1897</v>
      </c>
      <c r="D28" s="109">
        <f>SUM(D29:D33)</f>
        <v>4203</v>
      </c>
      <c r="E28" s="129" t="s">
        <v>690</v>
      </c>
      <c r="F28" s="109">
        <f>SUM(F29:F33)</f>
        <v>2871</v>
      </c>
      <c r="G28" s="109">
        <f>SUM(G29:G33)</f>
        <v>2843</v>
      </c>
      <c r="H28" s="109">
        <f>SUM(H29:H33)</f>
        <v>5714</v>
      </c>
      <c r="I28" s="129" t="s">
        <v>691</v>
      </c>
      <c r="J28" s="109">
        <f>SUM(J29:J33)</f>
        <v>1520</v>
      </c>
      <c r="K28" s="109">
        <f>SUM(K29:K33)</f>
        <v>2272</v>
      </c>
      <c r="L28" s="109">
        <f>SUM(L29:L33)</f>
        <v>3792</v>
      </c>
      <c r="M28" s="183"/>
      <c r="N28" s="174"/>
      <c r="O28" s="174"/>
      <c r="P28" s="174"/>
    </row>
    <row r="29" spans="1:16" ht="11.25" customHeight="1" x14ac:dyDescent="0.15">
      <c r="A29" s="171">
        <v>20</v>
      </c>
      <c r="B29" s="163">
        <v>489</v>
      </c>
      <c r="C29" s="163">
        <v>372</v>
      </c>
      <c r="D29" s="163">
        <f>SUM(B29:C29)</f>
        <v>861</v>
      </c>
      <c r="E29" s="160">
        <v>50</v>
      </c>
      <c r="F29" s="163">
        <v>661</v>
      </c>
      <c r="G29" s="163">
        <v>647</v>
      </c>
      <c r="H29" s="158">
        <f>SUM(F29:G29)</f>
        <v>1308</v>
      </c>
      <c r="I29" s="160">
        <v>80</v>
      </c>
      <c r="J29" s="163">
        <v>352</v>
      </c>
      <c r="K29" s="163">
        <v>514</v>
      </c>
      <c r="L29" s="163">
        <f>SUM(J29:K29)</f>
        <v>866</v>
      </c>
      <c r="M29" s="183"/>
      <c r="N29" s="174"/>
      <c r="O29" s="174"/>
      <c r="P29" s="174"/>
    </row>
    <row r="30" spans="1:16" ht="11.25" customHeight="1" x14ac:dyDescent="0.15">
      <c r="A30" s="171">
        <v>21</v>
      </c>
      <c r="B30" s="163">
        <v>498</v>
      </c>
      <c r="C30" s="163">
        <v>391</v>
      </c>
      <c r="D30" s="163">
        <f>SUM(B30:C30)</f>
        <v>889</v>
      </c>
      <c r="E30" s="160">
        <v>51</v>
      </c>
      <c r="F30" s="163">
        <v>598</v>
      </c>
      <c r="G30" s="163">
        <v>600</v>
      </c>
      <c r="H30" s="158">
        <f>SUM(F30:G30)</f>
        <v>1198</v>
      </c>
      <c r="I30" s="160">
        <v>81</v>
      </c>
      <c r="J30" s="163">
        <v>288</v>
      </c>
      <c r="K30" s="163">
        <v>415</v>
      </c>
      <c r="L30" s="163">
        <f>SUM(J30:K30)</f>
        <v>703</v>
      </c>
      <c r="M30" s="179"/>
      <c r="N30" s="175"/>
      <c r="O30" s="175"/>
      <c r="P30" s="175"/>
    </row>
    <row r="31" spans="1:16" ht="11.25" customHeight="1" x14ac:dyDescent="0.15">
      <c r="A31" s="171">
        <v>22</v>
      </c>
      <c r="B31" s="163">
        <v>477</v>
      </c>
      <c r="C31" s="163">
        <v>354</v>
      </c>
      <c r="D31" s="163">
        <f>SUM(B31:C31)</f>
        <v>831</v>
      </c>
      <c r="E31" s="160">
        <v>52</v>
      </c>
      <c r="F31" s="163">
        <v>594</v>
      </c>
      <c r="G31" s="163">
        <v>610</v>
      </c>
      <c r="H31" s="158">
        <f>SUM(F31:G31)</f>
        <v>1204</v>
      </c>
      <c r="I31" s="160">
        <v>82</v>
      </c>
      <c r="J31" s="163">
        <v>279</v>
      </c>
      <c r="K31" s="163">
        <v>437</v>
      </c>
      <c r="L31" s="163">
        <f>SUM(J31:K31)</f>
        <v>716</v>
      </c>
      <c r="M31" s="179"/>
      <c r="N31" s="175"/>
      <c r="O31" s="175"/>
      <c r="P31" s="175"/>
    </row>
    <row r="32" spans="1:16" ht="11.25" customHeight="1" x14ac:dyDescent="0.15">
      <c r="A32" s="171">
        <v>23</v>
      </c>
      <c r="B32" s="163">
        <v>409</v>
      </c>
      <c r="C32" s="163">
        <v>385</v>
      </c>
      <c r="D32" s="163">
        <f>SUM(B32:C32)</f>
        <v>794</v>
      </c>
      <c r="E32" s="160">
        <v>53</v>
      </c>
      <c r="F32" s="163">
        <v>581</v>
      </c>
      <c r="G32" s="163">
        <v>562</v>
      </c>
      <c r="H32" s="158">
        <f>SUM(F32:G32)</f>
        <v>1143</v>
      </c>
      <c r="I32" s="160">
        <v>83</v>
      </c>
      <c r="J32" s="163">
        <v>293</v>
      </c>
      <c r="K32" s="163">
        <v>418</v>
      </c>
      <c r="L32" s="163">
        <f>SUM(J32:K32)</f>
        <v>711</v>
      </c>
      <c r="M32" s="179"/>
      <c r="N32" s="175"/>
      <c r="O32" s="175"/>
      <c r="P32" s="175"/>
    </row>
    <row r="33" spans="1:16" ht="11.25" customHeight="1" x14ac:dyDescent="0.15">
      <c r="A33" s="171">
        <v>24</v>
      </c>
      <c r="B33" s="163">
        <v>433</v>
      </c>
      <c r="C33" s="163">
        <v>395</v>
      </c>
      <c r="D33" s="163">
        <f>SUM(B33:C33)</f>
        <v>828</v>
      </c>
      <c r="E33" s="160">
        <v>54</v>
      </c>
      <c r="F33" s="163">
        <v>437</v>
      </c>
      <c r="G33" s="163">
        <v>424</v>
      </c>
      <c r="H33" s="158">
        <f>SUM(F33:G33)</f>
        <v>861</v>
      </c>
      <c r="I33" s="160">
        <v>84</v>
      </c>
      <c r="J33" s="163">
        <v>308</v>
      </c>
      <c r="K33" s="163">
        <v>488</v>
      </c>
      <c r="L33" s="163">
        <f>SUM(J33:K33)</f>
        <v>796</v>
      </c>
      <c r="M33" s="183"/>
      <c r="N33" s="174"/>
      <c r="O33" s="174"/>
      <c r="P33" s="174"/>
    </row>
    <row r="34" spans="1:16" ht="11.25" customHeight="1" x14ac:dyDescent="0.15">
      <c r="A34" s="168" t="s">
        <v>692</v>
      </c>
      <c r="B34" s="109">
        <f>SUM(B35:B39)</f>
        <v>1947</v>
      </c>
      <c r="C34" s="109">
        <f>SUM(C35:C39)</f>
        <v>1776</v>
      </c>
      <c r="D34" s="109">
        <f>SUM(D35:D39)</f>
        <v>3723</v>
      </c>
      <c r="E34" s="129" t="s">
        <v>693</v>
      </c>
      <c r="F34" s="109">
        <f>SUM(F35:F39)</f>
        <v>2580</v>
      </c>
      <c r="G34" s="109">
        <f>SUM(G35:G39)</f>
        <v>2622</v>
      </c>
      <c r="H34" s="109">
        <f>SUM(H35:H39)</f>
        <v>5202</v>
      </c>
      <c r="I34" s="129" t="s">
        <v>694</v>
      </c>
      <c r="J34" s="165">
        <f>SUM(J35:J39)</f>
        <v>896</v>
      </c>
      <c r="K34" s="165">
        <f>SUM(K35:K39)</f>
        <v>1846</v>
      </c>
      <c r="L34" s="165">
        <f>SUM(L35:L39)</f>
        <v>2742</v>
      </c>
      <c r="M34" s="183"/>
      <c r="N34" s="174"/>
      <c r="O34" s="174"/>
      <c r="P34" s="174"/>
    </row>
    <row r="35" spans="1:16" ht="11.25" customHeight="1" x14ac:dyDescent="0.15">
      <c r="A35" s="171">
        <v>25</v>
      </c>
      <c r="B35" s="163">
        <v>409</v>
      </c>
      <c r="C35" s="163">
        <v>382</v>
      </c>
      <c r="D35" s="158">
        <f>SUM(B35:C35)</f>
        <v>791</v>
      </c>
      <c r="E35" s="160">
        <v>55</v>
      </c>
      <c r="F35" s="163">
        <v>576</v>
      </c>
      <c r="G35" s="163">
        <v>579</v>
      </c>
      <c r="H35" s="158">
        <f>SUM(F35:G35)</f>
        <v>1155</v>
      </c>
      <c r="I35" s="160">
        <v>85</v>
      </c>
      <c r="J35" s="163">
        <v>241</v>
      </c>
      <c r="K35" s="163">
        <v>399</v>
      </c>
      <c r="L35" s="163">
        <f>SUM(J35:K35)</f>
        <v>640</v>
      </c>
      <c r="M35" s="183"/>
      <c r="N35" s="174"/>
      <c r="O35" s="174"/>
      <c r="P35" s="174"/>
    </row>
    <row r="36" spans="1:16" ht="11.25" customHeight="1" x14ac:dyDescent="0.15">
      <c r="A36" s="171">
        <v>26</v>
      </c>
      <c r="B36" s="163">
        <v>414</v>
      </c>
      <c r="C36" s="163">
        <v>339</v>
      </c>
      <c r="D36" s="158">
        <f>SUM(B36:C36)</f>
        <v>753</v>
      </c>
      <c r="E36" s="160">
        <v>56</v>
      </c>
      <c r="F36" s="163">
        <v>494</v>
      </c>
      <c r="G36" s="163">
        <v>530</v>
      </c>
      <c r="H36" s="158">
        <f>SUM(F36:G36)</f>
        <v>1024</v>
      </c>
      <c r="I36" s="160">
        <v>86</v>
      </c>
      <c r="J36" s="163">
        <v>173</v>
      </c>
      <c r="K36" s="163">
        <v>402</v>
      </c>
      <c r="L36" s="163">
        <f>SUM(J36:K36)</f>
        <v>575</v>
      </c>
      <c r="M36" s="179"/>
      <c r="N36" s="175"/>
      <c r="O36" s="175"/>
      <c r="P36" s="175"/>
    </row>
    <row r="37" spans="1:16" ht="11.25" customHeight="1" x14ac:dyDescent="0.15">
      <c r="A37" s="171">
        <v>27</v>
      </c>
      <c r="B37" s="163">
        <v>362</v>
      </c>
      <c r="C37" s="163">
        <v>367</v>
      </c>
      <c r="D37" s="158">
        <f>SUM(B37:C37)</f>
        <v>729</v>
      </c>
      <c r="E37" s="160">
        <v>57</v>
      </c>
      <c r="F37" s="163">
        <v>537</v>
      </c>
      <c r="G37" s="158">
        <v>497</v>
      </c>
      <c r="H37" s="158">
        <f>SUM(F37:G37)</f>
        <v>1034</v>
      </c>
      <c r="I37" s="160">
        <v>87</v>
      </c>
      <c r="J37" s="163">
        <v>200</v>
      </c>
      <c r="K37" s="163">
        <v>389</v>
      </c>
      <c r="L37" s="163">
        <f>SUM(J37:K37)</f>
        <v>589</v>
      </c>
      <c r="M37" s="179"/>
      <c r="N37" s="175"/>
      <c r="O37" s="175"/>
      <c r="P37" s="175"/>
    </row>
    <row r="38" spans="1:16" ht="11.25" customHeight="1" x14ac:dyDescent="0.15">
      <c r="A38" s="171">
        <v>28</v>
      </c>
      <c r="B38" s="163">
        <v>391</v>
      </c>
      <c r="C38" s="163">
        <v>354</v>
      </c>
      <c r="D38" s="158">
        <f>SUM(B38:C38)</f>
        <v>745</v>
      </c>
      <c r="E38" s="160">
        <v>58</v>
      </c>
      <c r="F38" s="163">
        <v>495</v>
      </c>
      <c r="G38" s="158">
        <v>511</v>
      </c>
      <c r="H38" s="158">
        <f>SUM(F38:G38)</f>
        <v>1006</v>
      </c>
      <c r="I38" s="160">
        <v>88</v>
      </c>
      <c r="J38" s="163">
        <v>152</v>
      </c>
      <c r="K38" s="163">
        <v>325</v>
      </c>
      <c r="L38" s="163">
        <f>SUM(J38:K38)</f>
        <v>477</v>
      </c>
      <c r="M38" s="179"/>
      <c r="N38" s="175"/>
      <c r="O38" s="175"/>
      <c r="P38" s="175"/>
    </row>
    <row r="39" spans="1:16" ht="11.25" customHeight="1" x14ac:dyDescent="0.15">
      <c r="A39" s="184">
        <v>29</v>
      </c>
      <c r="B39" s="185">
        <v>371</v>
      </c>
      <c r="C39" s="185">
        <v>334</v>
      </c>
      <c r="D39" s="186">
        <f>SUM(B39:C39)</f>
        <v>705</v>
      </c>
      <c r="E39" s="153">
        <v>59</v>
      </c>
      <c r="F39" s="185">
        <v>478</v>
      </c>
      <c r="G39" s="185">
        <v>505</v>
      </c>
      <c r="H39" s="186">
        <f>SUM(F39:G39)</f>
        <v>983</v>
      </c>
      <c r="I39" s="153">
        <v>89</v>
      </c>
      <c r="J39" s="185">
        <v>130</v>
      </c>
      <c r="K39" s="185">
        <v>331</v>
      </c>
      <c r="L39" s="185">
        <f>SUM(J39:K39)</f>
        <v>461</v>
      </c>
      <c r="M39" s="129" t="s">
        <v>695</v>
      </c>
      <c r="N39" s="109">
        <f>N19+N21+N23+N17</f>
        <v>43902</v>
      </c>
      <c r="O39" s="109">
        <f>O19+O21+O23+O17</f>
        <v>46329</v>
      </c>
      <c r="P39" s="109">
        <f>N39+O39</f>
        <v>90231</v>
      </c>
    </row>
    <row r="40" spans="1:16" ht="13.5" customHeight="1" x14ac:dyDescent="0.2">
      <c r="A40" s="119"/>
      <c r="E40" s="119"/>
      <c r="G40" s="119"/>
      <c r="H40" s="121"/>
      <c r="I40" s="121"/>
      <c r="P40" s="121" t="s">
        <v>617</v>
      </c>
    </row>
    <row r="41" spans="1:16" ht="19.5" customHeight="1" x14ac:dyDescent="0.2">
      <c r="A41" s="119"/>
      <c r="B41" s="166"/>
      <c r="G41" s="119"/>
    </row>
    <row r="42" spans="1:16" ht="19.5" customHeight="1" x14ac:dyDescent="0.2">
      <c r="A42" s="119"/>
      <c r="G42" s="119"/>
    </row>
    <row r="43" spans="1:16" ht="19.5" customHeight="1" x14ac:dyDescent="0.2">
      <c r="A43" s="119"/>
      <c r="G43" s="119"/>
    </row>
    <row r="44" spans="1:16" ht="19.5" customHeight="1" x14ac:dyDescent="0.2">
      <c r="A44" s="119"/>
      <c r="G44" s="119"/>
    </row>
    <row r="45" spans="1:16" ht="19.5" customHeight="1" x14ac:dyDescent="0.2">
      <c r="A45" s="119"/>
      <c r="G45" s="119"/>
    </row>
    <row r="46" spans="1:16" ht="19.5" customHeight="1" x14ac:dyDescent="0.2">
      <c r="A46" s="119"/>
      <c r="G46" s="119"/>
    </row>
    <row r="47" spans="1:16" ht="19.5" customHeight="1" x14ac:dyDescent="0.2">
      <c r="A47" s="119"/>
      <c r="G47" s="119"/>
    </row>
    <row r="48" spans="1:16" ht="19.5" customHeight="1" x14ac:dyDescent="0.2">
      <c r="A48" s="119"/>
      <c r="G48" s="119"/>
    </row>
    <row r="49" spans="1:7" ht="19.5" customHeight="1" x14ac:dyDescent="0.2">
      <c r="A49" s="119"/>
      <c r="G49" s="119"/>
    </row>
    <row r="50" spans="1:7" ht="19.5" customHeight="1" x14ac:dyDescent="0.2">
      <c r="A50" s="119"/>
      <c r="G50" s="119"/>
    </row>
    <row r="51" spans="1:7" ht="19.5" customHeight="1" x14ac:dyDescent="0.2">
      <c r="A51" s="119"/>
      <c r="G51" s="119"/>
    </row>
    <row r="52" spans="1:7" ht="19.5" customHeight="1" x14ac:dyDescent="0.2">
      <c r="A52" s="119"/>
      <c r="G52" s="119"/>
    </row>
    <row r="53" spans="1:7" ht="19.5" customHeight="1" x14ac:dyDescent="0.2">
      <c r="A53" s="119"/>
      <c r="G53" s="119"/>
    </row>
    <row r="54" spans="1:7" ht="19.5" customHeight="1" x14ac:dyDescent="0.2">
      <c r="A54" s="119"/>
      <c r="G54" s="119"/>
    </row>
    <row r="55" spans="1:7" ht="19.5" customHeight="1" x14ac:dyDescent="0.2">
      <c r="A55" s="119"/>
      <c r="G55" s="119"/>
    </row>
    <row r="56" spans="1:7" ht="19.5" customHeight="1" x14ac:dyDescent="0.2">
      <c r="A56" s="119"/>
      <c r="G56" s="119"/>
    </row>
    <row r="57" spans="1:7" ht="19.5" customHeight="1" x14ac:dyDescent="0.2">
      <c r="G57" s="119"/>
    </row>
    <row r="58" spans="1:7" ht="19.5" customHeight="1" x14ac:dyDescent="0.2">
      <c r="G58" s="119"/>
    </row>
    <row r="59" spans="1:7" ht="19.5" customHeight="1" x14ac:dyDescent="0.2">
      <c r="G59" s="119"/>
    </row>
    <row r="60" spans="1:7" ht="19.5" customHeight="1" x14ac:dyDescent="0.2">
      <c r="G60" s="119"/>
    </row>
    <row r="61" spans="1:7" ht="19.5" customHeight="1" x14ac:dyDescent="0.2">
      <c r="G61" s="119"/>
    </row>
    <row r="62" spans="1:7" ht="19.5" customHeight="1" x14ac:dyDescent="0.2"/>
    <row r="63" spans="1:7" ht="19.5" customHeight="1" x14ac:dyDescent="0.2"/>
    <row r="64" spans="1:7" ht="19.5" customHeight="1" x14ac:dyDescent="0.2"/>
    <row r="65" ht="19.5" customHeight="1" x14ac:dyDescent="0.2"/>
    <row r="66" ht="19.5" customHeight="1" x14ac:dyDescent="0.2"/>
    <row r="67" ht="19.5" customHeight="1" x14ac:dyDescent="0.2"/>
    <row r="68" ht="19.5" customHeight="1" x14ac:dyDescent="0.2"/>
    <row r="69" ht="19.5" customHeight="1" x14ac:dyDescent="0.2"/>
    <row r="70" ht="19.5" customHeight="1" x14ac:dyDescent="0.2"/>
    <row r="71" ht="19.5" customHeight="1" x14ac:dyDescent="0.2"/>
    <row r="72" ht="19.5" customHeight="1" x14ac:dyDescent="0.2"/>
    <row r="73" ht="19.5" customHeight="1" x14ac:dyDescent="0.2"/>
    <row r="74" ht="19.5" customHeight="1" x14ac:dyDescent="0.2"/>
    <row r="75" ht="19.5" customHeight="1" x14ac:dyDescent="0.2"/>
    <row r="76" ht="19.5" customHeight="1" x14ac:dyDescent="0.2"/>
    <row r="77" ht="19.5" customHeight="1" x14ac:dyDescent="0.2"/>
    <row r="78" ht="19.5" customHeight="1" x14ac:dyDescent="0.2"/>
    <row r="79" ht="19.5" customHeight="1" x14ac:dyDescent="0.2"/>
    <row r="80" ht="19.5" customHeight="1" x14ac:dyDescent="0.2"/>
    <row r="81" ht="19.5" customHeight="1" x14ac:dyDescent="0.2"/>
    <row r="82" ht="19.5" customHeight="1" x14ac:dyDescent="0.2"/>
    <row r="83" ht="19.5" customHeight="1" x14ac:dyDescent="0.2"/>
    <row r="84" ht="19.5" customHeight="1" x14ac:dyDescent="0.2"/>
    <row r="85" ht="19.5" customHeight="1" x14ac:dyDescent="0.2"/>
    <row r="86" ht="19.5" customHeight="1" x14ac:dyDescent="0.2"/>
    <row r="87" ht="19.5" customHeight="1" x14ac:dyDescent="0.2"/>
    <row r="88" ht="19.5" customHeight="1" x14ac:dyDescent="0.2"/>
    <row r="89" ht="19.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</sheetData>
  <phoneticPr fontId="18"/>
  <pageMargins left="0.78740157480314965" right="0.78740157480314965" top="0.59055118110236227" bottom="0.59055118110236227" header="0.31496062992125984" footer="0.51181102362204722"/>
  <pageSetup paperSize="9" orientation="landscape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12</vt:i4>
      </vt:variant>
    </vt:vector>
  </HeadingPairs>
  <TitlesOfParts>
    <vt:vector size="28" baseType="lpstr">
      <vt:lpstr>7　人口の推移 </vt:lpstr>
      <vt:lpstr>８男女別人口</vt:lpstr>
      <vt:lpstr>9　世帯人員</vt:lpstr>
      <vt:lpstr>10 外国人住民数</vt:lpstr>
      <vt:lpstr>11 地区別① </vt:lpstr>
      <vt:lpstr>11-2地区別② </vt:lpstr>
      <vt:lpstr>11-3地区別③ </vt:lpstr>
      <vt:lpstr>12　年齢別・男女別人口</vt:lpstr>
      <vt:lpstr>13　国勢調査</vt:lpstr>
      <vt:lpstr>14 年齢別・男女別　</vt:lpstr>
      <vt:lpstr>15　産業(大分類)別15歳以上就業者数の推移</vt:lpstr>
      <vt:lpstr>16　産業(大分類)別・男女別15歳以上就業者数の推移</vt:lpstr>
      <vt:lpstr>17　産業(大分類)別・年齢(５歳階級)別・男女15歳</vt:lpstr>
      <vt:lpstr>18　15歳以上就業者移動状況</vt:lpstr>
      <vt:lpstr>19　昼間人口の推移</vt:lpstr>
      <vt:lpstr>20　自然動態及び社会動態の推移 </vt:lpstr>
      <vt:lpstr>'10 外国人住民数'!Print_Area</vt:lpstr>
      <vt:lpstr>'12　年齢別・男女別人口'!Print_Area</vt:lpstr>
      <vt:lpstr>'13　国勢調査'!Print_Area</vt:lpstr>
      <vt:lpstr>'15　産業(大分類)別15歳以上就業者数の推移'!Print_Area</vt:lpstr>
      <vt:lpstr>'16　産業(大分類)別・男女別15歳以上就業者数の推移'!Print_Area</vt:lpstr>
      <vt:lpstr>'17　産業(大分類)別・年齢(５歳階級)別・男女15歳'!Print_Area</vt:lpstr>
      <vt:lpstr>'18　15歳以上就業者移動状況'!Print_Area</vt:lpstr>
      <vt:lpstr>'19　昼間人口の推移'!Print_Area</vt:lpstr>
      <vt:lpstr>'20　自然動態及び社会動態の推移 '!Print_Area</vt:lpstr>
      <vt:lpstr>'7　人口の推移 '!Print_Area</vt:lpstr>
      <vt:lpstr>'８男女別人口'!Print_Area</vt:lpstr>
      <vt:lpstr>'9　世帯人員'!Print_Area</vt:lpstr>
    </vt:vector>
  </TitlesOfParts>
  <Company>射水市役所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磯部 博貴</dc:creator>
  <cp:lastModifiedBy>竹内 智哉</cp:lastModifiedBy>
  <cp:lastPrinted>2026-03-27T01:06:41Z</cp:lastPrinted>
  <dcterms:created xsi:type="dcterms:W3CDTF">2024-03-15T15:34:46Z</dcterms:created>
  <dcterms:modified xsi:type="dcterms:W3CDTF">2026-03-27T05:37:07Z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2026-02-13T10:40:01Z</vt:filetime>
  </property>
</Properties>
</file>