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3合体\"/>
    </mc:Choice>
  </mc:AlternateContent>
  <xr:revisionPtr revIDLastSave="0" documentId="13_ncr:81_{9294F4C2-E839-4EEE-B361-35FD6438AD3A}" xr6:coauthVersionLast="36" xr6:coauthVersionMax="36" xr10:uidLastSave="{00000000-0000-0000-0000-000000000000}"/>
  <bookViews>
    <workbookView xWindow="0" yWindow="0" windowWidth="23040" windowHeight="8856" tabRatio="751" xr2:uid="{00000000-000D-0000-FFFF-FFFF00000000}"/>
  </bookViews>
  <sheets>
    <sheet name="67 入港船舶" sheetId="1" r:id="rId1"/>
    <sheet name="68 取扱貨物量" sheetId="2" r:id="rId2"/>
    <sheet name="69 入港船舶トン数別" sheetId="3" r:id="rId3"/>
    <sheet name="70 出入貨物状況① " sheetId="4" r:id="rId4"/>
    <sheet name="70-2 出入貨物状況②" sheetId="5" r:id="rId5"/>
    <sheet name="71 国籍別隻数" sheetId="6" r:id="rId6"/>
    <sheet name="72利用状況" sheetId="7" r:id="rId7"/>
    <sheet name="73 貨物取扱状況①" sheetId="8" r:id="rId8"/>
    <sheet name="73-2貨物取扱状況②" sheetId="9" r:id="rId9"/>
    <sheet name="74 貨物取扱本数" sheetId="10" r:id="rId10"/>
    <sheet name="75 取扱推移" sheetId="11" r:id="rId11"/>
  </sheets>
  <definedNames>
    <definedName name="_xlnm._FilterDatabase" localSheetId="5" hidden="1">'71 国籍別隻数'!$F$10:$L$11</definedName>
    <definedName name="_xlnm._FilterDatabase" localSheetId="6" hidden="1">'72利用状況'!$A$1:$K$29</definedName>
    <definedName name="_xlnm.Print_Area" localSheetId="0">'67 入港船舶'!$A$1:$I$12</definedName>
    <definedName name="_xlnm.Print_Area" localSheetId="1">'68 取扱貨物量'!$A$1:$H$10</definedName>
    <definedName name="_xlnm.Print_Area" localSheetId="2">'69 入港船舶トン数別'!$A$1:$O$11</definedName>
    <definedName name="_xlnm.Print_Area" localSheetId="3">'70 出入貨物状況① '!$A$1:$K$41</definedName>
    <definedName name="_xlnm.Print_Area" localSheetId="4">'70-2 出入貨物状況②'!$A$1:$K$44</definedName>
    <definedName name="_xlnm.Print_Area" localSheetId="5">'71 国籍別隻数'!$A$1:$V$16</definedName>
    <definedName name="_xlnm.Print_Area" localSheetId="6">'72利用状況'!$A$1:$K$29</definedName>
    <definedName name="_xlnm.Print_Area" localSheetId="7">'73 貨物取扱状況①'!$A$1:$L$31</definedName>
    <definedName name="_xlnm.Print_Area" localSheetId="8">'73-2貨物取扱状況②'!$A$1:$L$37</definedName>
    <definedName name="_xlnm.Print_Area" localSheetId="9">'74 貨物取扱本数'!$A$1:$L$12</definedName>
    <definedName name="_xlnm.Print_Area" localSheetId="10">'75 取扱推移'!$A$1:$J$10</definedName>
    <definedName name="Z_34C11C76_AB78_4D38_A477_2E85541D239A_.wvu.FilterData" localSheetId="5" hidden="1">'71 国籍別隻数'!$F$10:$L$11</definedName>
    <definedName name="Z_34C11C76_AB78_4D38_A477_2E85541D239A_.wvu.FilterData" localSheetId="6" hidden="1">'72利用状況'!$A$1:$K$29</definedName>
    <definedName name="Z_34C11C76_AB78_4D38_A477_2E85541D239A_.wvu.PrintArea" localSheetId="0" hidden="1">'67 入港船舶'!$A$1:$I$12</definedName>
    <definedName name="Z_34C11C76_AB78_4D38_A477_2E85541D239A_.wvu.PrintArea" localSheetId="1" hidden="1">'68 取扱貨物量'!$A$1:$H$10</definedName>
    <definedName name="Z_34C11C76_AB78_4D38_A477_2E85541D239A_.wvu.PrintArea" localSheetId="2" hidden="1">'69 入港船舶トン数別'!$A$1:$O$11</definedName>
    <definedName name="Z_34C11C76_AB78_4D38_A477_2E85541D239A_.wvu.PrintArea" localSheetId="3" hidden="1">'70 出入貨物状況① '!$A$1:$K$41</definedName>
    <definedName name="Z_34C11C76_AB78_4D38_A477_2E85541D239A_.wvu.PrintArea" localSheetId="4" hidden="1">'70-2 出入貨物状況②'!$A$1:$K$44</definedName>
    <definedName name="Z_34C11C76_AB78_4D38_A477_2E85541D239A_.wvu.PrintArea" localSheetId="5" hidden="1">'71 国籍別隻数'!$A$1:$V$16</definedName>
    <definedName name="Z_34C11C76_AB78_4D38_A477_2E85541D239A_.wvu.PrintArea" localSheetId="6" hidden="1">'72利用状況'!$A$1:$K$29</definedName>
    <definedName name="Z_34C11C76_AB78_4D38_A477_2E85541D239A_.wvu.PrintArea" localSheetId="7" hidden="1">'73 貨物取扱状況①'!$A$1:$L$31</definedName>
    <definedName name="Z_34C11C76_AB78_4D38_A477_2E85541D239A_.wvu.PrintArea" localSheetId="8" hidden="1">'73-2貨物取扱状況②'!$A$1:$L$37</definedName>
    <definedName name="Z_34C11C76_AB78_4D38_A477_2E85541D239A_.wvu.PrintArea" localSheetId="9" hidden="1">'74 貨物取扱本数'!$A$1:$L$12</definedName>
    <definedName name="Z_34C11C76_AB78_4D38_A477_2E85541D239A_.wvu.PrintArea" localSheetId="10" hidden="1">'75 取扱推移'!$A$1:$J$10</definedName>
    <definedName name="Z_34C11C76_AB78_4D38_A477_2E85541D239A_.wvu.Rows" localSheetId="1" hidden="1">'68 取扱貨物量'!$13:$13</definedName>
    <definedName name="Z_84F87889_08BA_C948_9EA3_29B6614C75AF_.wvu.PrintArea" localSheetId="0" hidden="1">'67 入港船舶'!$A$1:$I$12</definedName>
    <definedName name="Z_84F87889_08BA_C948_9EA3_29B6614C75AF_.wvu.PrintArea" localSheetId="1" hidden="1">'68 取扱貨物量'!$A$1:$H$10</definedName>
    <definedName name="Z_84F87889_08BA_C948_9EA3_29B6614C75AF_.wvu.PrintArea" localSheetId="2" hidden="1">'69 入港船舶トン数別'!$A$1:$O$11</definedName>
    <definedName name="Z_84F87889_08BA_C948_9EA3_29B6614C75AF_.wvu.PrintArea" localSheetId="3" hidden="1">'70 出入貨物状況① '!$A$1:$K$41</definedName>
    <definedName name="Z_84F87889_08BA_C948_9EA3_29B6614C75AF_.wvu.PrintArea" localSheetId="4" hidden="1">'70-2 出入貨物状況②'!$A$1:$K$44</definedName>
    <definedName name="Z_84F87889_08BA_C948_9EA3_29B6614C75AF_.wvu.PrintArea" localSheetId="5" hidden="1">'71 国籍別隻数'!$A$1:$V$16</definedName>
    <definedName name="Z_84F87889_08BA_C948_9EA3_29B6614C75AF_.wvu.PrintArea" localSheetId="6" hidden="1">'72利用状況'!$A$1:$K$29</definedName>
    <definedName name="Z_84F87889_08BA_C948_9EA3_29B6614C75AF_.wvu.PrintArea" localSheetId="7" hidden="1">'73 貨物取扱状況①'!$A$1:$L$31</definedName>
    <definedName name="Z_84F87889_08BA_C948_9EA3_29B6614C75AF_.wvu.PrintArea" localSheetId="8" hidden="1">'73-2貨物取扱状況②'!$A$1:$L$37</definedName>
    <definedName name="Z_84F87889_08BA_C948_9EA3_29B6614C75AF_.wvu.PrintArea" localSheetId="9" hidden="1">'74 貨物取扱本数'!$A$1:$L$12</definedName>
    <definedName name="Z_84F87889_08BA_C948_9EA3_29B6614C75AF_.wvu.PrintArea" localSheetId="10" hidden="1">'75 取扱推移'!$A$1:$J$10</definedName>
    <definedName name="Z_84F87889_08BA_C948_9EA3_29B6614C75AF_.wvu.Rows" localSheetId="1" hidden="1">'68 取扱貨物量'!$13:$13</definedName>
    <definedName name="Z_A7E3A53C_815C_4BE1_A78A_B9B6BE5B2CAE_.wvu.FilterData" localSheetId="5" hidden="1">'71 国籍別隻数'!$F$10:$L$11</definedName>
    <definedName name="Z_A7E3A53C_815C_4BE1_A78A_B9B6BE5B2CAE_.wvu.FilterData" localSheetId="6" hidden="1">'72利用状況'!$A$1:$K$29</definedName>
    <definedName name="Z_A7E3A53C_815C_4BE1_A78A_B9B6BE5B2CAE_.wvu.PrintArea" localSheetId="0" hidden="1">'67 入港船舶'!$A$1:$I$12</definedName>
    <definedName name="Z_A7E3A53C_815C_4BE1_A78A_B9B6BE5B2CAE_.wvu.PrintArea" localSheetId="1" hidden="1">'68 取扱貨物量'!$A$1:$H$10</definedName>
    <definedName name="Z_A7E3A53C_815C_4BE1_A78A_B9B6BE5B2CAE_.wvu.PrintArea" localSheetId="2" hidden="1">'69 入港船舶トン数別'!$A$1:$O$11</definedName>
    <definedName name="Z_A7E3A53C_815C_4BE1_A78A_B9B6BE5B2CAE_.wvu.PrintArea" localSheetId="3" hidden="1">'70 出入貨物状況① '!$A$1:$K$41</definedName>
    <definedName name="Z_A7E3A53C_815C_4BE1_A78A_B9B6BE5B2CAE_.wvu.PrintArea" localSheetId="4" hidden="1">'70-2 出入貨物状況②'!$A$1:$K$44</definedName>
    <definedName name="Z_A7E3A53C_815C_4BE1_A78A_B9B6BE5B2CAE_.wvu.PrintArea" localSheetId="5" hidden="1">'71 国籍別隻数'!$A$1:$V$16</definedName>
    <definedName name="Z_A7E3A53C_815C_4BE1_A78A_B9B6BE5B2CAE_.wvu.PrintArea" localSheetId="6" hidden="1">'72利用状況'!$A$1:$K$29</definedName>
    <definedName name="Z_A7E3A53C_815C_4BE1_A78A_B9B6BE5B2CAE_.wvu.PrintArea" localSheetId="7" hidden="1">'73 貨物取扱状況①'!$A$1:$L$31</definedName>
    <definedName name="Z_A7E3A53C_815C_4BE1_A78A_B9B6BE5B2CAE_.wvu.PrintArea" localSheetId="8" hidden="1">'73-2貨物取扱状況②'!$A$1:$L$37</definedName>
    <definedName name="Z_A7E3A53C_815C_4BE1_A78A_B9B6BE5B2CAE_.wvu.PrintArea" localSheetId="9" hidden="1">'74 貨物取扱本数'!$A$1:$L$12</definedName>
    <definedName name="Z_A7E3A53C_815C_4BE1_A78A_B9B6BE5B2CAE_.wvu.PrintArea" localSheetId="10" hidden="1">'75 取扱推移'!$A$1:$J$10</definedName>
    <definedName name="Z_A7E3A53C_815C_4BE1_A78A_B9B6BE5B2CAE_.wvu.Rows" localSheetId="1" hidden="1">'68 取扱貨物量'!$13:$13</definedName>
    <definedName name="Z_EBE79DCC_26D1_440F_8816_6C34EF1A5078_.wvu.FilterData" localSheetId="5" hidden="1">'71 国籍別隻数'!$F$10:$L$11</definedName>
    <definedName name="Z_EBE79DCC_26D1_440F_8816_6C34EF1A5078_.wvu.FilterData" localSheetId="6" hidden="1">'72利用状況'!$A$1:$K$29</definedName>
    <definedName name="Z_EBE79DCC_26D1_440F_8816_6C34EF1A5078_.wvu.PrintArea" localSheetId="0" hidden="1">'67 入港船舶'!$A$1:$I$12</definedName>
    <definedName name="Z_EBE79DCC_26D1_440F_8816_6C34EF1A5078_.wvu.PrintArea" localSheetId="1" hidden="1">'68 取扱貨物量'!$A$1:$H$10</definedName>
    <definedName name="Z_EBE79DCC_26D1_440F_8816_6C34EF1A5078_.wvu.PrintArea" localSheetId="2" hidden="1">'69 入港船舶トン数別'!$A$1:$O$11</definedName>
    <definedName name="Z_EBE79DCC_26D1_440F_8816_6C34EF1A5078_.wvu.PrintArea" localSheetId="3" hidden="1">'70 出入貨物状況① '!$A$1:$K$41</definedName>
    <definedName name="Z_EBE79DCC_26D1_440F_8816_6C34EF1A5078_.wvu.PrintArea" localSheetId="4" hidden="1">'70-2 出入貨物状況②'!$A$1:$K$44</definedName>
    <definedName name="Z_EBE79DCC_26D1_440F_8816_6C34EF1A5078_.wvu.PrintArea" localSheetId="5" hidden="1">'71 国籍別隻数'!$A$1:$V$16</definedName>
    <definedName name="Z_EBE79DCC_26D1_440F_8816_6C34EF1A5078_.wvu.PrintArea" localSheetId="6" hidden="1">'72利用状況'!$A$1:$K$29</definedName>
    <definedName name="Z_EBE79DCC_26D1_440F_8816_6C34EF1A5078_.wvu.PrintArea" localSheetId="7" hidden="1">'73 貨物取扱状況①'!$A$1:$L$31</definedName>
    <definedName name="Z_EBE79DCC_26D1_440F_8816_6C34EF1A5078_.wvu.PrintArea" localSheetId="8" hidden="1">'73-2貨物取扱状況②'!$A$1:$L$37</definedName>
    <definedName name="Z_EBE79DCC_26D1_440F_8816_6C34EF1A5078_.wvu.PrintArea" localSheetId="9" hidden="1">'74 貨物取扱本数'!$A$1:$L$12</definedName>
    <definedName name="Z_EBE79DCC_26D1_440F_8816_6C34EF1A5078_.wvu.PrintArea" localSheetId="10" hidden="1">'75 取扱推移'!$A$1:$J$10</definedName>
    <definedName name="Z_EBE79DCC_26D1_440F_8816_6C34EF1A5078_.wvu.Rows" localSheetId="1" hidden="1">'68 取扱貨物量'!$13:$13</definedName>
    <definedName name="Z_F8114CFD_F36C_4A8E_B57B_EB3011F9B338_.wvu.FilterData" localSheetId="5" hidden="1">'71 国籍別隻数'!$F$10:$L$11</definedName>
    <definedName name="Z_F8114CFD_F36C_4A8E_B57B_EB3011F9B338_.wvu.FilterData" localSheetId="6" hidden="1">'72利用状況'!$A$1:$K$29</definedName>
    <definedName name="Z_F8114CFD_F36C_4A8E_B57B_EB3011F9B338_.wvu.PrintArea" localSheetId="0" hidden="1">'67 入港船舶'!$A$1:$J$13</definedName>
    <definedName name="Z_F8114CFD_F36C_4A8E_B57B_EB3011F9B338_.wvu.PrintArea" localSheetId="1" hidden="1">'68 取扱貨物量'!$A$1:$H$10</definedName>
    <definedName name="Z_F8114CFD_F36C_4A8E_B57B_EB3011F9B338_.wvu.PrintArea" localSheetId="2" hidden="1">'69 入港船舶トン数別'!$A$1:$O$11</definedName>
    <definedName name="Z_F8114CFD_F36C_4A8E_B57B_EB3011F9B338_.wvu.PrintArea" localSheetId="3" hidden="1">'70 出入貨物状況① '!$A$1:$K$42</definedName>
    <definedName name="Z_F8114CFD_F36C_4A8E_B57B_EB3011F9B338_.wvu.PrintArea" localSheetId="4" hidden="1">'70-2 出入貨物状況②'!$A$1:$K$44</definedName>
    <definedName name="Z_F8114CFD_F36C_4A8E_B57B_EB3011F9B338_.wvu.PrintArea" localSheetId="5" hidden="1">'71 国籍別隻数'!$A$1:$V$16</definedName>
    <definedName name="Z_F8114CFD_F36C_4A8E_B57B_EB3011F9B338_.wvu.PrintArea" localSheetId="6" hidden="1">'72利用状況'!$A$1:$L$33</definedName>
    <definedName name="Z_F8114CFD_F36C_4A8E_B57B_EB3011F9B338_.wvu.PrintArea" localSheetId="7" hidden="1">'73 貨物取扱状況①'!$A$1:$M$35</definedName>
    <definedName name="Z_F8114CFD_F36C_4A8E_B57B_EB3011F9B338_.wvu.PrintArea" localSheetId="8" hidden="1">'73-2貨物取扱状況②'!$A$1:$L$38</definedName>
    <definedName name="Z_F8114CFD_F36C_4A8E_B57B_EB3011F9B338_.wvu.PrintArea" localSheetId="9" hidden="1">'74 貨物取扱本数'!$A$1:$M$24</definedName>
    <definedName name="Z_F8114CFD_F36C_4A8E_B57B_EB3011F9B338_.wvu.PrintArea" localSheetId="10" hidden="1">'75 取扱推移'!$A$1:$J$10</definedName>
    <definedName name="Z_F8114CFD_F36C_4A8E_B57B_EB3011F9B338_.wvu.Rows" localSheetId="1" hidden="1">'68 取扱貨物量'!$13:$13</definedName>
  </definedNames>
  <calcPr calcId="191029"/>
  <customWorkbookViews>
    <customWorkbookView name="竹内 智哉 - 個人用ビュー" guid="{34C11C76-AB78-4D38-A477-2E85541D239A}" mergeInterval="0" personalView="1" maximized="1" xWindow="-9" yWindow="-9" windowWidth="1938" windowHeight="1038" tabRatio="751" activeSheetId="1"/>
    <customWorkbookView name="野上 ユカ - 個人用ビュー" guid="{EBE79DCC-26D1-440F-8816-6C34EF1A5078}" mergeInterval="0" personalView="1" maximized="1" xWindow="-11" yWindow="-11" windowWidth="1942" windowHeight="1030" tabRatio="751" activeSheetId="7"/>
    <customWorkbookView name="井村 明憲 - 個人用ビュー" guid="{F8114CFD-F36C-4A8E-B57B-EB3011F9B338}" personalView="1" maximized="1" xWindow="-9" yWindow="-9" windowWidth="1938" windowHeight="1038" activeSheetId="1"/>
    <customWorkbookView name="磯部 博貴 - 個人用ビュー" guid="{A7E3A53C-815C-4BE1-A78A-B9B6BE5B2CAE}" personalView="1" maximized="1" xWindow="-8" yWindow="-8" windowWidth="1936" windowHeight="1048" tabRatio="751" activeSheetId="1" showComments="commIndAndComment"/>
    <customWorkbookView name="川合 志穂 - 個人用ビュー" guid="{84F87889-08BA-C948-9EA3-29B6614C75AF}" mergeInterval="15" personalView="1" maximized="1" xWindow="4" yWindow="33" windowWidth="1912" windowHeight="701" tabRatio="751" activeSheetId="7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E9" i="11"/>
  <c r="I8" i="11"/>
  <c r="E8" i="11"/>
  <c r="I7" i="11"/>
  <c r="E7" i="11"/>
  <c r="E6" i="11"/>
  <c r="E5" i="11"/>
  <c r="L8" i="10"/>
  <c r="K8" i="10"/>
  <c r="J8" i="10"/>
  <c r="I8" i="10"/>
  <c r="H8" i="10"/>
  <c r="G8" i="10"/>
  <c r="F8" i="10"/>
  <c r="E8" i="10"/>
  <c r="D8" i="10"/>
  <c r="C8" i="10"/>
  <c r="B8" i="10"/>
  <c r="L7" i="10"/>
  <c r="K7" i="10"/>
  <c r="J7" i="10"/>
  <c r="L6" i="10"/>
  <c r="K6" i="10"/>
  <c r="J6" i="10"/>
  <c r="J4" i="10"/>
  <c r="H4" i="10"/>
  <c r="F4" i="10"/>
  <c r="D4" i="10"/>
  <c r="B4" i="10"/>
  <c r="L33" i="9"/>
  <c r="K33" i="9"/>
  <c r="L32" i="9"/>
  <c r="L31" i="9"/>
  <c r="L30" i="9"/>
  <c r="K30" i="9"/>
  <c r="L29" i="9"/>
  <c r="K29" i="9"/>
  <c r="L28" i="9"/>
  <c r="K28" i="9"/>
  <c r="J28" i="9"/>
  <c r="I28" i="9"/>
  <c r="H28" i="9"/>
  <c r="G28" i="9"/>
  <c r="F28" i="9"/>
  <c r="E28" i="9"/>
  <c r="C28" i="9"/>
  <c r="L26" i="9"/>
  <c r="L25" i="9"/>
  <c r="K25" i="9"/>
  <c r="L24" i="9"/>
  <c r="K24" i="9"/>
  <c r="L23" i="9"/>
  <c r="K23" i="9"/>
  <c r="L22" i="9"/>
  <c r="K22" i="9"/>
  <c r="L21" i="9"/>
  <c r="L20" i="9"/>
  <c r="K20" i="9"/>
  <c r="L19" i="9"/>
  <c r="K19" i="9"/>
  <c r="J19" i="9"/>
  <c r="I19" i="9"/>
  <c r="H19" i="9"/>
  <c r="G19" i="9"/>
  <c r="F19" i="9"/>
  <c r="E19" i="9"/>
  <c r="D19" i="9"/>
  <c r="C19" i="9"/>
  <c r="K17" i="9"/>
  <c r="L16" i="9"/>
  <c r="K16" i="9"/>
  <c r="K15" i="9"/>
  <c r="L14" i="9"/>
  <c r="K14" i="9"/>
  <c r="L13" i="9"/>
  <c r="K13" i="9"/>
  <c r="L12" i="9"/>
  <c r="K12" i="9"/>
  <c r="J12" i="9"/>
  <c r="I12" i="9"/>
  <c r="H12" i="9"/>
  <c r="G12" i="9"/>
  <c r="F12" i="9"/>
  <c r="E12" i="9"/>
  <c r="D12" i="9"/>
  <c r="C12" i="9"/>
  <c r="L10" i="9"/>
  <c r="K10" i="9"/>
  <c r="L9" i="9"/>
  <c r="K9" i="9"/>
  <c r="L8" i="9"/>
  <c r="K8" i="9"/>
  <c r="L7" i="9"/>
  <c r="K7" i="9"/>
  <c r="L6" i="9"/>
  <c r="K6" i="9"/>
  <c r="L5" i="9"/>
  <c r="K5" i="9"/>
  <c r="L4" i="9"/>
  <c r="K4" i="9"/>
  <c r="J4" i="9"/>
  <c r="I4" i="9"/>
  <c r="H4" i="9"/>
  <c r="G4" i="9"/>
  <c r="F4" i="9"/>
  <c r="E4" i="9"/>
  <c r="C4" i="9"/>
  <c r="L31" i="8"/>
  <c r="K31" i="8"/>
  <c r="L30" i="8"/>
  <c r="K30" i="8"/>
  <c r="L29" i="8"/>
  <c r="K29" i="8"/>
  <c r="L28" i="8"/>
  <c r="K28" i="8"/>
  <c r="L27" i="8"/>
  <c r="K27" i="8"/>
  <c r="L26" i="8"/>
  <c r="K26" i="8"/>
  <c r="L25" i="8"/>
  <c r="K25" i="8"/>
  <c r="L24" i="8"/>
  <c r="K24" i="8"/>
  <c r="L23" i="8"/>
  <c r="K23" i="8"/>
  <c r="J23" i="8"/>
  <c r="I23" i="8"/>
  <c r="H23" i="8"/>
  <c r="G23" i="8"/>
  <c r="F23" i="8"/>
  <c r="E23" i="8"/>
  <c r="D23" i="8"/>
  <c r="C23" i="8"/>
  <c r="L21" i="8"/>
  <c r="K21" i="8"/>
  <c r="L20" i="8"/>
  <c r="K20" i="8"/>
  <c r="L19" i="8"/>
  <c r="L18" i="8"/>
  <c r="K18" i="8"/>
  <c r="L17" i="8"/>
  <c r="L16" i="8"/>
  <c r="L15" i="8"/>
  <c r="K15" i="8"/>
  <c r="J15" i="8"/>
  <c r="I15" i="8"/>
  <c r="H15" i="8"/>
  <c r="G15" i="8"/>
  <c r="F15" i="8"/>
  <c r="E15" i="8"/>
  <c r="D15" i="8"/>
  <c r="C15" i="8"/>
  <c r="L13" i="8"/>
  <c r="L12" i="8"/>
  <c r="K12" i="8"/>
  <c r="L11" i="8"/>
  <c r="K11" i="8"/>
  <c r="J11" i="8"/>
  <c r="I11" i="8"/>
  <c r="H11" i="8"/>
  <c r="G11" i="8"/>
  <c r="F11" i="8"/>
  <c r="E11" i="8"/>
  <c r="D11" i="8"/>
  <c r="C11" i="8"/>
  <c r="L9" i="8"/>
  <c r="K9" i="8"/>
  <c r="L8" i="8"/>
  <c r="K8" i="8"/>
  <c r="L7" i="8"/>
  <c r="K7" i="8"/>
  <c r="L6" i="8"/>
  <c r="K6" i="8"/>
  <c r="J6" i="8"/>
  <c r="I6" i="8"/>
  <c r="H6" i="8"/>
  <c r="F6" i="8"/>
  <c r="E6" i="8"/>
  <c r="D6" i="8"/>
  <c r="C6" i="8"/>
  <c r="L5" i="8"/>
  <c r="K5" i="8"/>
  <c r="J5" i="8"/>
  <c r="I5" i="8"/>
  <c r="H5" i="8"/>
  <c r="G5" i="8"/>
  <c r="F5" i="8"/>
  <c r="E5" i="8"/>
  <c r="D5" i="8"/>
  <c r="C5" i="8"/>
  <c r="K27" i="7"/>
  <c r="J26" i="7"/>
  <c r="I26" i="7"/>
  <c r="H26" i="7"/>
  <c r="G26" i="7"/>
  <c r="K25" i="7"/>
  <c r="K24" i="7"/>
  <c r="K23" i="7"/>
  <c r="K22" i="7"/>
  <c r="K21" i="7"/>
  <c r="K20" i="7"/>
  <c r="K26" i="7" s="1"/>
  <c r="J19" i="7"/>
  <c r="J28" i="7" s="1"/>
  <c r="I19" i="7"/>
  <c r="I28" i="7" s="1"/>
  <c r="H19" i="7"/>
  <c r="H28" i="7" s="1"/>
  <c r="G19" i="7"/>
  <c r="G28" i="7" s="1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19" i="7" s="1"/>
  <c r="B8" i="6"/>
  <c r="B7" i="6"/>
  <c r="B6" i="6"/>
  <c r="J43" i="5"/>
  <c r="I43" i="5"/>
  <c r="K43" i="5" s="1"/>
  <c r="H43" i="5"/>
  <c r="H42" i="5" s="1"/>
  <c r="E43" i="5"/>
  <c r="E42" i="5" s="1"/>
  <c r="G42" i="5"/>
  <c r="F42" i="5"/>
  <c r="D42" i="5"/>
  <c r="J42" i="5" s="1"/>
  <c r="C42" i="5"/>
  <c r="I42" i="5" s="1"/>
  <c r="K42" i="5" s="1"/>
  <c r="J40" i="5"/>
  <c r="I40" i="5"/>
  <c r="K40" i="5" s="1"/>
  <c r="H40" i="5"/>
  <c r="E40" i="5"/>
  <c r="J39" i="5"/>
  <c r="I39" i="5"/>
  <c r="K39" i="5" s="1"/>
  <c r="H39" i="5"/>
  <c r="E39" i="5"/>
  <c r="J38" i="5"/>
  <c r="K38" i="5" s="1"/>
  <c r="I38" i="5"/>
  <c r="H38" i="5"/>
  <c r="E38" i="5"/>
  <c r="K37" i="5"/>
  <c r="J37" i="5"/>
  <c r="I37" i="5"/>
  <c r="H37" i="5"/>
  <c r="E37" i="5"/>
  <c r="J36" i="5"/>
  <c r="I36" i="5"/>
  <c r="K36" i="5" s="1"/>
  <c r="H36" i="5"/>
  <c r="H35" i="5" s="1"/>
  <c r="E36" i="5"/>
  <c r="G35" i="5"/>
  <c r="J35" i="5" s="1"/>
  <c r="F35" i="5"/>
  <c r="I35" i="5" s="1"/>
  <c r="E35" i="5"/>
  <c r="D35" i="5"/>
  <c r="C35" i="5"/>
  <c r="J33" i="5"/>
  <c r="K33" i="5" s="1"/>
  <c r="I33" i="5"/>
  <c r="H33" i="5"/>
  <c r="E33" i="5"/>
  <c r="K32" i="5"/>
  <c r="J32" i="5"/>
  <c r="I32" i="5"/>
  <c r="H32" i="5"/>
  <c r="E32" i="5"/>
  <c r="J31" i="5"/>
  <c r="I31" i="5"/>
  <c r="K31" i="5" s="1"/>
  <c r="H31" i="5"/>
  <c r="E31" i="5"/>
  <c r="J30" i="5"/>
  <c r="I30" i="5"/>
  <c r="K30" i="5" s="1"/>
  <c r="H30" i="5"/>
  <c r="E30" i="5"/>
  <c r="J29" i="5"/>
  <c r="K29" i="5" s="1"/>
  <c r="I29" i="5"/>
  <c r="H29" i="5"/>
  <c r="E29" i="5"/>
  <c r="J28" i="5"/>
  <c r="I28" i="5"/>
  <c r="K28" i="5" s="1"/>
  <c r="H28" i="5"/>
  <c r="E28" i="5"/>
  <c r="E26" i="5" s="1"/>
  <c r="J27" i="5"/>
  <c r="I27" i="5"/>
  <c r="K27" i="5" s="1"/>
  <c r="H27" i="5"/>
  <c r="H26" i="5" s="1"/>
  <c r="E27" i="5"/>
  <c r="J26" i="5"/>
  <c r="I26" i="5"/>
  <c r="K26" i="5" s="1"/>
  <c r="G26" i="5"/>
  <c r="F26" i="5"/>
  <c r="D26" i="5"/>
  <c r="C26" i="5"/>
  <c r="J24" i="5"/>
  <c r="K24" i="5" s="1"/>
  <c r="I24" i="5"/>
  <c r="H24" i="5"/>
  <c r="E24" i="5"/>
  <c r="J23" i="5"/>
  <c r="I23" i="5"/>
  <c r="K23" i="5" s="1"/>
  <c r="H23" i="5"/>
  <c r="E23" i="5"/>
  <c r="J22" i="5"/>
  <c r="I22" i="5"/>
  <c r="K22" i="5" s="1"/>
  <c r="H22" i="5"/>
  <c r="E22" i="5"/>
  <c r="J21" i="5"/>
  <c r="I21" i="5"/>
  <c r="K21" i="5" s="1"/>
  <c r="H21" i="5"/>
  <c r="E21" i="5"/>
  <c r="J20" i="5"/>
  <c r="K20" i="5" s="1"/>
  <c r="I20" i="5"/>
  <c r="H20" i="5"/>
  <c r="E20" i="5"/>
  <c r="K19" i="5"/>
  <c r="J19" i="5"/>
  <c r="I19" i="5"/>
  <c r="H19" i="5"/>
  <c r="E19" i="5"/>
  <c r="J18" i="5"/>
  <c r="I18" i="5"/>
  <c r="K18" i="5" s="1"/>
  <c r="H18" i="5"/>
  <c r="H16" i="5" s="1"/>
  <c r="E18" i="5"/>
  <c r="J17" i="5"/>
  <c r="I17" i="5"/>
  <c r="K17" i="5" s="1"/>
  <c r="H17" i="5"/>
  <c r="E17" i="5"/>
  <c r="E16" i="5" s="1"/>
  <c r="J16" i="5"/>
  <c r="G16" i="5"/>
  <c r="F16" i="5"/>
  <c r="D16" i="5"/>
  <c r="C16" i="5"/>
  <c r="I16" i="5" s="1"/>
  <c r="K16" i="5" s="1"/>
  <c r="K14" i="5"/>
  <c r="J14" i="5"/>
  <c r="I14" i="5"/>
  <c r="H14" i="5"/>
  <c r="E14" i="5"/>
  <c r="J13" i="5"/>
  <c r="I13" i="5"/>
  <c r="K13" i="5" s="1"/>
  <c r="H13" i="5"/>
  <c r="E13" i="5"/>
  <c r="J12" i="5"/>
  <c r="I12" i="5"/>
  <c r="K12" i="5" s="1"/>
  <c r="H12" i="5"/>
  <c r="E12" i="5"/>
  <c r="J11" i="5"/>
  <c r="K11" i="5" s="1"/>
  <c r="I11" i="5"/>
  <c r="H11" i="5"/>
  <c r="E11" i="5"/>
  <c r="J10" i="5"/>
  <c r="I10" i="5"/>
  <c r="K10" i="5" s="1"/>
  <c r="H10" i="5"/>
  <c r="E10" i="5"/>
  <c r="J9" i="5"/>
  <c r="I9" i="5"/>
  <c r="K9" i="5" s="1"/>
  <c r="H9" i="5"/>
  <c r="E9" i="5"/>
  <c r="J8" i="5"/>
  <c r="I8" i="5"/>
  <c r="K8" i="5" s="1"/>
  <c r="H8" i="5"/>
  <c r="E8" i="5"/>
  <c r="J7" i="5"/>
  <c r="I7" i="5"/>
  <c r="K7" i="5" s="1"/>
  <c r="H7" i="5"/>
  <c r="E7" i="5"/>
  <c r="K6" i="5"/>
  <c r="J6" i="5"/>
  <c r="I6" i="5"/>
  <c r="H6" i="5"/>
  <c r="E6" i="5"/>
  <c r="J5" i="5"/>
  <c r="I5" i="5"/>
  <c r="K5" i="5" s="1"/>
  <c r="H5" i="5"/>
  <c r="H4" i="5" s="1"/>
  <c r="E5" i="5"/>
  <c r="G4" i="5"/>
  <c r="F4" i="5"/>
  <c r="I4" i="5" s="1"/>
  <c r="E4" i="5"/>
  <c r="D4" i="5"/>
  <c r="J4" i="5" s="1"/>
  <c r="C4" i="5"/>
  <c r="J41" i="4"/>
  <c r="I41" i="4"/>
  <c r="K41" i="4" s="1"/>
  <c r="H41" i="4"/>
  <c r="E41" i="4"/>
  <c r="J40" i="4"/>
  <c r="K40" i="4" s="1"/>
  <c r="I40" i="4"/>
  <c r="H40" i="4"/>
  <c r="E40" i="4"/>
  <c r="J39" i="4"/>
  <c r="K39" i="4" s="1"/>
  <c r="I39" i="4"/>
  <c r="H39" i="4"/>
  <c r="E39" i="4"/>
  <c r="J38" i="4"/>
  <c r="I38" i="4"/>
  <c r="K38" i="4" s="1"/>
  <c r="H38" i="4"/>
  <c r="E38" i="4"/>
  <c r="J37" i="4"/>
  <c r="I37" i="4"/>
  <c r="K37" i="4" s="1"/>
  <c r="H37" i="4"/>
  <c r="E37" i="4"/>
  <c r="J36" i="4"/>
  <c r="I36" i="4"/>
  <c r="K36" i="4" s="1"/>
  <c r="H36" i="4"/>
  <c r="E36" i="4"/>
  <c r="K35" i="4"/>
  <c r="J35" i="4"/>
  <c r="I35" i="4"/>
  <c r="H35" i="4"/>
  <c r="E35" i="4"/>
  <c r="K34" i="4"/>
  <c r="J34" i="4"/>
  <c r="I34" i="4"/>
  <c r="H34" i="4"/>
  <c r="E34" i="4"/>
  <c r="J33" i="4"/>
  <c r="I33" i="4"/>
  <c r="K33" i="4" s="1"/>
  <c r="H33" i="4"/>
  <c r="E33" i="4"/>
  <c r="J32" i="4"/>
  <c r="K32" i="4" s="1"/>
  <c r="I32" i="4"/>
  <c r="H32" i="4"/>
  <c r="E32" i="4"/>
  <c r="J31" i="4"/>
  <c r="K31" i="4" s="1"/>
  <c r="I31" i="4"/>
  <c r="H31" i="4"/>
  <c r="E31" i="4"/>
  <c r="J30" i="4"/>
  <c r="I30" i="4"/>
  <c r="K30" i="4" s="1"/>
  <c r="H30" i="4"/>
  <c r="E30" i="4"/>
  <c r="E27" i="4" s="1"/>
  <c r="J29" i="4"/>
  <c r="I29" i="4"/>
  <c r="K29" i="4" s="1"/>
  <c r="H29" i="4"/>
  <c r="E29" i="4"/>
  <c r="J28" i="4"/>
  <c r="I28" i="4"/>
  <c r="K28" i="4" s="1"/>
  <c r="H28" i="4"/>
  <c r="H27" i="4" s="1"/>
  <c r="E28" i="4"/>
  <c r="G27" i="4"/>
  <c r="F27" i="4"/>
  <c r="D27" i="4"/>
  <c r="J27" i="4" s="1"/>
  <c r="C27" i="4"/>
  <c r="I27" i="4" s="1"/>
  <c r="K27" i="4" s="1"/>
  <c r="J25" i="4"/>
  <c r="I25" i="4"/>
  <c r="K25" i="4" s="1"/>
  <c r="H25" i="4"/>
  <c r="E25" i="4"/>
  <c r="J24" i="4"/>
  <c r="I24" i="4"/>
  <c r="K24" i="4" s="1"/>
  <c r="H24" i="4"/>
  <c r="E24" i="4"/>
  <c r="E23" i="4"/>
  <c r="J22" i="4"/>
  <c r="K22" i="4" s="1"/>
  <c r="I22" i="4"/>
  <c r="H22" i="4"/>
  <c r="E22" i="4"/>
  <c r="J21" i="4"/>
  <c r="I21" i="4"/>
  <c r="K21" i="4" s="1"/>
  <c r="H21" i="4"/>
  <c r="E21" i="4"/>
  <c r="J20" i="4"/>
  <c r="I20" i="4"/>
  <c r="K20" i="4" s="1"/>
  <c r="H20" i="4"/>
  <c r="E20" i="4"/>
  <c r="J19" i="4"/>
  <c r="I19" i="4"/>
  <c r="K19" i="4" s="1"/>
  <c r="H19" i="4"/>
  <c r="E19" i="4"/>
  <c r="K18" i="4"/>
  <c r="J18" i="4"/>
  <c r="I18" i="4"/>
  <c r="H18" i="4"/>
  <c r="E18" i="4"/>
  <c r="E17" i="4" s="1"/>
  <c r="H17" i="4"/>
  <c r="G17" i="4"/>
  <c r="F17" i="4"/>
  <c r="D17" i="4"/>
  <c r="C17" i="4"/>
  <c r="J15" i="4"/>
  <c r="I15" i="4"/>
  <c r="K15" i="4" s="1"/>
  <c r="H15" i="4"/>
  <c r="E15" i="4"/>
  <c r="J14" i="4"/>
  <c r="I14" i="4"/>
  <c r="K14" i="4" s="1"/>
  <c r="H14" i="4"/>
  <c r="E14" i="4"/>
  <c r="K13" i="4"/>
  <c r="J13" i="4"/>
  <c r="I13" i="4"/>
  <c r="H13" i="4"/>
  <c r="E13" i="4"/>
  <c r="K12" i="4"/>
  <c r="J12" i="4"/>
  <c r="I12" i="4"/>
  <c r="H12" i="4"/>
  <c r="E12" i="4"/>
  <c r="I11" i="4"/>
  <c r="K11" i="4" s="1"/>
  <c r="H11" i="4"/>
  <c r="G11" i="4"/>
  <c r="J11" i="4" s="1"/>
  <c r="F11" i="4"/>
  <c r="E11" i="4"/>
  <c r="D11" i="4"/>
  <c r="C11" i="4"/>
  <c r="J9" i="4"/>
  <c r="I9" i="4"/>
  <c r="K9" i="4" s="1"/>
  <c r="H9" i="4"/>
  <c r="E9" i="4"/>
  <c r="K8" i="4"/>
  <c r="J8" i="4"/>
  <c r="I8" i="4"/>
  <c r="H8" i="4"/>
  <c r="E8" i="4"/>
  <c r="K7" i="4"/>
  <c r="J7" i="4"/>
  <c r="I7" i="4"/>
  <c r="H7" i="4"/>
  <c r="E7" i="4"/>
  <c r="I6" i="4"/>
  <c r="K6" i="4" s="1"/>
  <c r="H6" i="4"/>
  <c r="G6" i="4"/>
  <c r="F6" i="4"/>
  <c r="E6" i="4"/>
  <c r="D6" i="4"/>
  <c r="J6" i="4" s="1"/>
  <c r="C6" i="4"/>
  <c r="O10" i="3"/>
  <c r="N10" i="3"/>
  <c r="O9" i="3"/>
  <c r="N9" i="3"/>
  <c r="O8" i="3"/>
  <c r="N8" i="3"/>
  <c r="O7" i="3"/>
  <c r="N7" i="3"/>
  <c r="O6" i="3"/>
  <c r="N6" i="3"/>
  <c r="D13" i="2"/>
  <c r="C13" i="2"/>
  <c r="F9" i="2"/>
  <c r="C9" i="2"/>
  <c r="B9" i="2" s="1"/>
  <c r="F8" i="2"/>
  <c r="C8" i="2"/>
  <c r="F7" i="2"/>
  <c r="C7" i="2"/>
  <c r="F6" i="2"/>
  <c r="C6" i="2"/>
  <c r="B6" i="2" s="1"/>
  <c r="F5" i="2"/>
  <c r="C5" i="2"/>
  <c r="I11" i="1"/>
  <c r="H11" i="1"/>
  <c r="G11" i="1"/>
  <c r="D11" i="1"/>
  <c r="I10" i="1"/>
  <c r="H10" i="1"/>
  <c r="G10" i="1"/>
  <c r="D10" i="1"/>
  <c r="I9" i="1"/>
  <c r="H9" i="1"/>
  <c r="G9" i="1"/>
  <c r="D9" i="1"/>
  <c r="I8" i="1"/>
  <c r="H8" i="1"/>
  <c r="G8" i="1"/>
  <c r="D8" i="1"/>
  <c r="I7" i="1"/>
  <c r="H7" i="1"/>
  <c r="G7" i="1"/>
  <c r="D7" i="1"/>
  <c r="K28" i="7" l="1"/>
  <c r="K4" i="5"/>
  <c r="K35" i="5"/>
  <c r="F5" i="4"/>
  <c r="G5" i="4"/>
  <c r="H5" i="4"/>
  <c r="C5" i="4"/>
  <c r="I5" i="4" s="1"/>
  <c r="K5" i="4" s="1"/>
  <c r="D5" i="4"/>
  <c r="J5" i="4" s="1"/>
  <c r="E5" i="4"/>
  <c r="I17" i="4"/>
  <c r="J17" i="4"/>
  <c r="B7" i="2"/>
  <c r="B8" i="2"/>
  <c r="B5" i="2"/>
  <c r="K17" i="4" l="1"/>
</calcChain>
</file>

<file path=xl/sharedStrings.xml><?xml version="1.0" encoding="utf-8"?>
<sst xmlns="http://schemas.openxmlformats.org/spreadsheetml/2006/main" count="576" uniqueCount="337">
  <si>
    <t>(単位：隻、トン)</t>
  </si>
  <si>
    <t>資料：富山県港湾課</t>
    <rPh sb="0" eb="2">
      <t>シリョウ</t>
    </rPh>
    <rPh sb="3" eb="5">
      <t>トヤマ</t>
    </rPh>
    <rPh sb="5" eb="6">
      <t>ケン</t>
    </rPh>
    <rPh sb="6" eb="8">
      <t>コウワン</t>
    </rPh>
    <rPh sb="8" eb="9">
      <t>カ</t>
    </rPh>
    <phoneticPr fontId="1"/>
  </si>
  <si>
    <t>ＬＮＧ（液化天然ガス）</t>
    <rPh sb="4" eb="8">
      <t>エキカテンネン</t>
    </rPh>
    <phoneticPr fontId="1"/>
  </si>
  <si>
    <t>船 別</t>
  </si>
  <si>
    <t>令和３年</t>
    <rPh sb="0" eb="2">
      <t>レイワ</t>
    </rPh>
    <rPh sb="3" eb="4">
      <t>ネン</t>
    </rPh>
    <phoneticPr fontId="1"/>
  </si>
  <si>
    <t>合 計</t>
  </si>
  <si>
    <t>令和２年</t>
    <rPh sb="0" eb="2">
      <t>レイワ</t>
    </rPh>
    <rPh sb="3" eb="4">
      <t>ネン</t>
    </rPh>
    <phoneticPr fontId="1"/>
  </si>
  <si>
    <t>砂利・砂</t>
    <rPh sb="0" eb="2">
      <t>ジャリ</t>
    </rPh>
    <rPh sb="3" eb="4">
      <t>スナ</t>
    </rPh>
    <phoneticPr fontId="1"/>
  </si>
  <si>
    <t xml:space="preserve"> (Ｄ)</t>
  </si>
  <si>
    <t>金属くず</t>
    <rPh sb="0" eb="2">
      <t>キンゾク</t>
    </rPh>
    <phoneticPr fontId="1"/>
  </si>
  <si>
    <t>令和４年</t>
    <rPh sb="0" eb="2">
      <t>レイワ</t>
    </rPh>
    <rPh sb="3" eb="4">
      <t>ネン</t>
    </rPh>
    <phoneticPr fontId="1"/>
  </si>
  <si>
    <t xml:space="preserve"> 東１号岸壁</t>
    <rPh sb="1" eb="2">
      <t>ヒガシ</t>
    </rPh>
    <rPh sb="3" eb="4">
      <t>ゴウ</t>
    </rPh>
    <rPh sb="4" eb="6">
      <t>ガンペキ</t>
    </rPh>
    <phoneticPr fontId="18"/>
  </si>
  <si>
    <r>
      <t>69</t>
    </r>
    <r>
      <rPr>
        <b/>
        <sz val="14"/>
        <rFont val="ＭＳ 明朝"/>
        <family val="1"/>
        <charset val="128"/>
      </rPr>
      <t>　富山新港入港船舶トン数別の推移</t>
    </r>
  </si>
  <si>
    <t>（Ｄ/Ｂ）</t>
  </si>
  <si>
    <t>(8)</t>
  </si>
  <si>
    <t>移入</t>
  </si>
  <si>
    <t>自動車部品</t>
    <rPh sb="0" eb="3">
      <t>ジドウシャ</t>
    </rPh>
    <rPh sb="3" eb="5">
      <t>ブヒン</t>
    </rPh>
    <phoneticPr fontId="1"/>
  </si>
  <si>
    <t>(Ｄ/Ｃ)</t>
  </si>
  <si>
    <t>(Ｃ)</t>
  </si>
  <si>
    <t>255</t>
  </si>
  <si>
    <t>(Ｂ/Ａ)</t>
  </si>
  <si>
    <t>ﾘﾋﾞｱ</t>
  </si>
  <si>
    <t xml:space="preserve"> (Ｂ)</t>
  </si>
  <si>
    <t>(9)</t>
  </si>
  <si>
    <t>計</t>
  </si>
  <si>
    <t xml:space="preserve">(Ａ) </t>
  </si>
  <si>
    <t>241</t>
  </si>
  <si>
    <t>外国船</t>
    <rPh sb="1" eb="2">
      <t>クニ</t>
    </rPh>
    <phoneticPr fontId="1"/>
  </si>
  <si>
    <t>(7)</t>
  </si>
  <si>
    <t>事務用機器</t>
    <rPh sb="0" eb="3">
      <t>ジムヨウ</t>
    </rPh>
    <rPh sb="3" eb="5">
      <t>キキ</t>
    </rPh>
    <phoneticPr fontId="1"/>
  </si>
  <si>
    <t>水</t>
    <rPh sb="0" eb="1">
      <t>ミズ</t>
    </rPh>
    <phoneticPr fontId="1"/>
  </si>
  <si>
    <t>産業機械</t>
    <rPh sb="0" eb="2">
      <t>サンギョウ</t>
    </rPh>
    <rPh sb="2" eb="4">
      <t>キカイ</t>
    </rPh>
    <phoneticPr fontId="1"/>
  </si>
  <si>
    <t>外国船率</t>
    <rPh sb="1" eb="2">
      <t>クニ</t>
    </rPh>
    <phoneticPr fontId="1"/>
  </si>
  <si>
    <t>(単位：TEU)</t>
  </si>
  <si>
    <t>121</t>
  </si>
  <si>
    <t>外国船</t>
    <rPh sb="1" eb="2">
      <t>クニ</t>
    </rPh>
    <rPh sb="2" eb="3">
      <t>セン</t>
    </rPh>
    <phoneticPr fontId="1"/>
  </si>
  <si>
    <t>1,000総トン以上
3,000総トン未満</t>
  </si>
  <si>
    <t>品類・品種別</t>
  </si>
  <si>
    <t>一隻当たり
 平 均
総トン数
（Ｃ/Ａ）</t>
    <rPh sb="0" eb="2">
      <t>イッセキ</t>
    </rPh>
    <rPh sb="2" eb="3">
      <t>ア</t>
    </rPh>
    <rPh sb="11" eb="12">
      <t>ソウ</t>
    </rPh>
    <rPh sb="14" eb="15">
      <t>スウ</t>
    </rPh>
    <phoneticPr fontId="1"/>
  </si>
  <si>
    <t>総トン数</t>
    <rPh sb="0" eb="1">
      <t>ソウ</t>
    </rPh>
    <rPh sb="3" eb="4">
      <t>スウ</t>
    </rPh>
    <phoneticPr fontId="1"/>
  </si>
  <si>
    <t>取合わせ品</t>
  </si>
  <si>
    <t>隻 数</t>
  </si>
  <si>
    <t>区 分</t>
  </si>
  <si>
    <t>(単位：隻、トン、％)</t>
  </si>
  <si>
    <t>産業機械</t>
  </si>
  <si>
    <t>水 深</t>
  </si>
  <si>
    <t>合  計</t>
  </si>
  <si>
    <r>
      <t>67</t>
    </r>
    <r>
      <rPr>
        <b/>
        <sz val="14"/>
        <rFont val="ＭＳ 明朝"/>
        <family val="1"/>
        <charset val="128"/>
      </rPr>
      <t>　富山新港入港船舶の状況</t>
    </r>
  </si>
  <si>
    <t>移出</t>
  </si>
  <si>
    <t>231</t>
  </si>
  <si>
    <t>91</t>
  </si>
  <si>
    <t>輸入</t>
  </si>
  <si>
    <t>261</t>
  </si>
  <si>
    <t>輸出</t>
  </si>
  <si>
    <t>雑工業品</t>
    <rPh sb="0" eb="1">
      <t>ザツ</t>
    </rPh>
    <rPh sb="1" eb="3">
      <t>コウギョウ</t>
    </rPh>
    <rPh sb="3" eb="4">
      <t>ヒン</t>
    </rPh>
    <phoneticPr fontId="1"/>
  </si>
  <si>
    <t>内 貿</t>
  </si>
  <si>
    <t>石炭製品</t>
  </si>
  <si>
    <t xml:space="preserve"> (8)特殊品</t>
  </si>
  <si>
    <t>256</t>
  </si>
  <si>
    <t>181</t>
  </si>
  <si>
    <t>外 貿</t>
  </si>
  <si>
    <t>移 出</t>
  </si>
  <si>
    <t>電気機械</t>
    <rPh sb="0" eb="2">
      <t>デンキ</t>
    </rPh>
    <rPh sb="2" eb="4">
      <t>キカイ</t>
    </rPh>
    <phoneticPr fontId="1"/>
  </si>
  <si>
    <t>(単位：トン)</t>
  </si>
  <si>
    <t>その他機械</t>
    <rPh sb="2" eb="3">
      <t>タ</t>
    </rPh>
    <rPh sb="3" eb="5">
      <t>キカイ</t>
    </rPh>
    <phoneticPr fontId="1"/>
  </si>
  <si>
    <t>石 炭</t>
    <rPh sb="0" eb="1">
      <t>イシ</t>
    </rPh>
    <rPh sb="2" eb="3">
      <t>スミ</t>
    </rPh>
    <phoneticPr fontId="1"/>
  </si>
  <si>
    <t>324</t>
  </si>
  <si>
    <r>
      <t>68</t>
    </r>
    <r>
      <rPr>
        <b/>
        <sz val="14"/>
        <rFont val="ＭＳ 明朝"/>
        <family val="1"/>
        <charset val="128"/>
      </rPr>
      <t>　富山新港取扱貨物量の推移</t>
    </r>
  </si>
  <si>
    <t>合 計</t>
    <rPh sb="0" eb="1">
      <t>ゴウ</t>
    </rPh>
    <rPh sb="2" eb="3">
      <t>ケイ</t>
    </rPh>
    <phoneticPr fontId="1"/>
  </si>
  <si>
    <t>入港船舶</t>
  </si>
  <si>
    <t xml:space="preserve"> 中央７号岸壁</t>
    <rPh sb="4" eb="5">
      <t>ゴウ</t>
    </rPh>
    <rPh sb="5" eb="7">
      <t>ガンペキ</t>
    </rPh>
    <phoneticPr fontId="18"/>
  </si>
  <si>
    <t>総トン数</t>
  </si>
  <si>
    <t>中国
(香港)</t>
    <rPh sb="0" eb="2">
      <t>チュウゴク</t>
    </rPh>
    <rPh sb="4" eb="5">
      <t>カオリ</t>
    </rPh>
    <rPh sb="5" eb="6">
      <t>ミナト</t>
    </rPh>
    <phoneticPr fontId="1"/>
  </si>
  <si>
    <t>隻数</t>
  </si>
  <si>
    <t>(1)</t>
  </si>
  <si>
    <t>輸出入別</t>
    <rPh sb="0" eb="1">
      <t>ユ</t>
    </rPh>
    <rPh sb="1" eb="2">
      <t>デ</t>
    </rPh>
    <rPh sb="2" eb="3">
      <t>イリ</t>
    </rPh>
    <rPh sb="3" eb="4">
      <t>ベツ</t>
    </rPh>
    <phoneticPr fontId="1"/>
  </si>
  <si>
    <t>計</t>
    <rPh sb="0" eb="1">
      <t>ケイ</t>
    </rPh>
    <phoneticPr fontId="1"/>
  </si>
  <si>
    <t>1,000総トン未満</t>
  </si>
  <si>
    <t>その他輸送機械</t>
    <rPh sb="2" eb="3">
      <t>タ</t>
    </rPh>
    <rPh sb="3" eb="5">
      <t>ユソウ</t>
    </rPh>
    <rPh sb="5" eb="7">
      <t>キカイ</t>
    </rPh>
    <phoneticPr fontId="1"/>
  </si>
  <si>
    <t>422</t>
  </si>
  <si>
    <t>10,000総トン以上</t>
  </si>
  <si>
    <t>その他食料工業品</t>
    <rPh sb="2" eb="3">
      <t>タ</t>
    </rPh>
    <rPh sb="3" eb="5">
      <t>ショクリョウ</t>
    </rPh>
    <rPh sb="5" eb="7">
      <t>コウギョウ</t>
    </rPh>
    <rPh sb="7" eb="8">
      <t>ヒン</t>
    </rPh>
    <phoneticPr fontId="1"/>
  </si>
  <si>
    <t xml:space="preserve"> 中央２号岸壁</t>
    <rPh sb="4" eb="5">
      <t>ゴウ</t>
    </rPh>
    <rPh sb="5" eb="7">
      <t>ガンペキ</t>
    </rPh>
    <phoneticPr fontId="18"/>
  </si>
  <si>
    <t>実入り本数</t>
  </si>
  <si>
    <t>3,000総トン以上
6,000総トン未満</t>
  </si>
  <si>
    <t>6,000総トン以上
10,000総トン未満</t>
  </si>
  <si>
    <t>二輪自動車</t>
    <rPh sb="0" eb="2">
      <t>ニリン</t>
    </rPh>
    <rPh sb="2" eb="5">
      <t>ジドウシャ</t>
    </rPh>
    <phoneticPr fontId="1"/>
  </si>
  <si>
    <t>265</t>
  </si>
  <si>
    <t>その他輸送用車両</t>
    <rPh sb="2" eb="3">
      <t>タ</t>
    </rPh>
    <rPh sb="3" eb="6">
      <t>ユソウヨウ</t>
    </rPh>
    <rPh sb="6" eb="8">
      <t>シャリョウ</t>
    </rPh>
    <phoneticPr fontId="1"/>
  </si>
  <si>
    <t>電気機械</t>
    <rPh sb="0" eb="4">
      <t>デンキキカイ</t>
    </rPh>
    <phoneticPr fontId="1"/>
  </si>
  <si>
    <t>262</t>
  </si>
  <si>
    <t>野菜・果物</t>
    <rPh sb="0" eb="2">
      <t>ヤサイ</t>
    </rPh>
    <rPh sb="3" eb="5">
      <t>クダモノ</t>
    </rPh>
    <phoneticPr fontId="1"/>
  </si>
  <si>
    <t>252</t>
  </si>
  <si>
    <t>254</t>
  </si>
  <si>
    <t>完成自動車</t>
    <rPh sb="0" eb="2">
      <t>カンセイ</t>
    </rPh>
    <rPh sb="2" eb="5">
      <t>ジドウシャ</t>
    </rPh>
    <phoneticPr fontId="1"/>
  </si>
  <si>
    <t>491</t>
  </si>
  <si>
    <t xml:space="preserve"> 北３号岸壁</t>
    <rPh sb="1" eb="2">
      <t>キタ</t>
    </rPh>
    <rPh sb="3" eb="4">
      <t>ゴウ</t>
    </rPh>
    <rPh sb="4" eb="6">
      <t>ガンペキ</t>
    </rPh>
    <phoneticPr fontId="18"/>
  </si>
  <si>
    <t>金属製品</t>
    <rPh sb="0" eb="2">
      <t>キンゾク</t>
    </rPh>
    <rPh sb="2" eb="4">
      <t>セイヒン</t>
    </rPh>
    <phoneticPr fontId="1"/>
  </si>
  <si>
    <t>非鉄金属</t>
    <rPh sb="0" eb="1">
      <t>ヒ</t>
    </rPh>
    <rPh sb="1" eb="2">
      <t>テツ</t>
    </rPh>
    <rPh sb="2" eb="4">
      <t>キンゾク</t>
    </rPh>
    <phoneticPr fontId="1"/>
  </si>
  <si>
    <t>北陸電力揚炭岸壁</t>
    <rPh sb="0" eb="2">
      <t>ホクリク</t>
    </rPh>
    <rPh sb="2" eb="4">
      <t>デンリョク</t>
    </rPh>
    <rPh sb="4" eb="5">
      <t>ヨウ</t>
    </rPh>
    <rPh sb="5" eb="6">
      <t>タン</t>
    </rPh>
    <rPh sb="6" eb="8">
      <t>ガンペキ</t>
    </rPh>
    <phoneticPr fontId="19"/>
  </si>
  <si>
    <t>鋼 材</t>
    <rPh sb="0" eb="1">
      <t>ハガネ</t>
    </rPh>
    <rPh sb="2" eb="3">
      <t>ザイ</t>
    </rPh>
    <phoneticPr fontId="1"/>
  </si>
  <si>
    <t>ﾊﾟﾗｵ
諸島</t>
    <rPh sb="5" eb="7">
      <t>ショトウ</t>
    </rPh>
    <phoneticPr fontId="1"/>
  </si>
  <si>
    <t>222</t>
  </si>
  <si>
    <t>131</t>
  </si>
  <si>
    <t>ﾏﾚｰｼｱ</t>
  </si>
  <si>
    <t>鉄 鋼</t>
    <rPh sb="0" eb="1">
      <t>テツ</t>
    </rPh>
    <rPh sb="2" eb="3">
      <t>ハガネ</t>
    </rPh>
    <phoneticPr fontId="1"/>
  </si>
  <si>
    <t>令和６年</t>
    <rPh sb="0" eb="2">
      <t>レイワ</t>
    </rPh>
    <rPh sb="3" eb="4">
      <t>ネン</t>
    </rPh>
    <phoneticPr fontId="1"/>
  </si>
  <si>
    <t>金属機械工業品</t>
    <rPh sb="0" eb="2">
      <t>キンゾク</t>
    </rPh>
    <rPh sb="2" eb="4">
      <t>キカイ</t>
    </rPh>
    <rPh sb="4" eb="6">
      <t>コウギョウ</t>
    </rPh>
    <rPh sb="6" eb="7">
      <t>ヒン</t>
    </rPh>
    <phoneticPr fontId="1"/>
  </si>
  <si>
    <t>(4)</t>
  </si>
  <si>
    <t>化学薬品</t>
  </si>
  <si>
    <t>非金属鉱物</t>
    <rPh sb="0" eb="1">
      <t>ヒ</t>
    </rPh>
    <rPh sb="1" eb="3">
      <t>キンゾク</t>
    </rPh>
    <rPh sb="3" eb="4">
      <t>コウ</t>
    </rPh>
    <rPh sb="4" eb="5">
      <t>ブツ</t>
    </rPh>
    <phoneticPr fontId="1"/>
  </si>
  <si>
    <t>211</t>
  </si>
  <si>
    <t>取合わせ品</t>
    <rPh sb="0" eb="1">
      <t>ト</t>
    </rPh>
    <rPh sb="1" eb="2">
      <t>アワ</t>
    </rPh>
    <rPh sb="4" eb="5">
      <t>ヒン</t>
    </rPh>
    <phoneticPr fontId="1"/>
  </si>
  <si>
    <t>石 材</t>
    <rPh sb="0" eb="1">
      <t>イシ</t>
    </rPh>
    <rPh sb="2" eb="3">
      <t>ザイ</t>
    </rPh>
    <phoneticPr fontId="1"/>
  </si>
  <si>
    <t>162</t>
  </si>
  <si>
    <t>351</t>
  </si>
  <si>
    <t>金属鉱</t>
    <rPh sb="0" eb="2">
      <t>キンゾク</t>
    </rPh>
    <rPh sb="2" eb="3">
      <t>コウ</t>
    </rPh>
    <phoneticPr fontId="1"/>
  </si>
  <si>
    <t>151</t>
  </si>
  <si>
    <t>鉄鉱石</t>
    <rPh sb="0" eb="3">
      <t>テッコウセキ</t>
    </rPh>
    <phoneticPr fontId="1"/>
  </si>
  <si>
    <t>中 国</t>
  </si>
  <si>
    <t>鉱産品</t>
    <rPh sb="0" eb="1">
      <t>コウ</t>
    </rPh>
    <rPh sb="1" eb="2">
      <t>サン</t>
    </rPh>
    <rPh sb="2" eb="3">
      <t>ヒン</t>
    </rPh>
    <phoneticPr fontId="1"/>
  </si>
  <si>
    <t>(3)</t>
  </si>
  <si>
    <t>重油</t>
    <rPh sb="0" eb="2">
      <t>ジュウユ</t>
    </rPh>
    <phoneticPr fontId="1"/>
  </si>
  <si>
    <t>薪 炭</t>
    <rPh sb="0" eb="1">
      <t>マキ</t>
    </rPh>
    <rPh sb="2" eb="3">
      <t>スミ</t>
    </rPh>
    <phoneticPr fontId="1"/>
  </si>
  <si>
    <t>木材チップ</t>
    <rPh sb="0" eb="2">
      <t>モクザイ</t>
    </rPh>
    <phoneticPr fontId="1"/>
  </si>
  <si>
    <t>111</t>
  </si>
  <si>
    <t>貨物量
(トン)</t>
  </si>
  <si>
    <t>令 和
５ 年</t>
    <rPh sb="0" eb="1">
      <t>レイ</t>
    </rPh>
    <rPh sb="2" eb="3">
      <t>カズ</t>
    </rPh>
    <phoneticPr fontId="1"/>
  </si>
  <si>
    <t>製 材</t>
    <rPh sb="0" eb="1">
      <t>セイ</t>
    </rPh>
    <rPh sb="2" eb="3">
      <t>ザイ</t>
    </rPh>
    <phoneticPr fontId="1"/>
  </si>
  <si>
    <t>92</t>
  </si>
  <si>
    <t>原 木</t>
    <rPh sb="0" eb="1">
      <t>ハラ</t>
    </rPh>
    <rPh sb="2" eb="3">
      <t>キ</t>
    </rPh>
    <phoneticPr fontId="1"/>
  </si>
  <si>
    <t>林産品</t>
  </si>
  <si>
    <t>紙・パルプ</t>
  </si>
  <si>
    <t>(2)</t>
  </si>
  <si>
    <t xml:space="preserve"> 北１号岸壁</t>
    <rPh sb="1" eb="2">
      <t>キタ</t>
    </rPh>
    <rPh sb="3" eb="4">
      <t>ゴウ</t>
    </rPh>
    <rPh sb="4" eb="6">
      <t>ガンペキ</t>
    </rPh>
    <phoneticPr fontId="18"/>
  </si>
  <si>
    <t>水産品</t>
    <rPh sb="0" eb="2">
      <t>スイサン</t>
    </rPh>
    <rPh sb="2" eb="3">
      <t>ヒン</t>
    </rPh>
    <phoneticPr fontId="1"/>
  </si>
  <si>
    <t>ﾊﾞﾊﾏ</t>
  </si>
  <si>
    <t>81</t>
  </si>
  <si>
    <t>輸移入</t>
  </si>
  <si>
    <t>31</t>
  </si>
  <si>
    <t>とうもろこし</t>
  </si>
  <si>
    <t>令和６年</t>
    <rPh sb="0" eb="2">
      <t>レイワ</t>
    </rPh>
    <phoneticPr fontId="1"/>
  </si>
  <si>
    <t>22</t>
  </si>
  <si>
    <t>農水産品</t>
    <rPh sb="0" eb="4">
      <t>ノウスイサンヒン</t>
    </rPh>
    <phoneticPr fontId="1"/>
  </si>
  <si>
    <t>ガラス類</t>
  </si>
  <si>
    <t>りん鉱石</t>
    <rPh sb="2" eb="4">
      <t>コウセキ</t>
    </rPh>
    <phoneticPr fontId="1"/>
  </si>
  <si>
    <t>輸移出</t>
  </si>
  <si>
    <t>内国貿易</t>
  </si>
  <si>
    <t>外国貿易</t>
  </si>
  <si>
    <t>分類不能のもの</t>
    <rPh sb="0" eb="2">
      <t>ブンルイ</t>
    </rPh>
    <rPh sb="2" eb="4">
      <t>フノウ</t>
    </rPh>
    <phoneticPr fontId="1"/>
  </si>
  <si>
    <t>541</t>
  </si>
  <si>
    <t>531</t>
  </si>
  <si>
    <t>衣服・身廻品・はきもの</t>
  </si>
  <si>
    <t>輸送用容器</t>
    <rPh sb="0" eb="3">
      <t>ユソウヨウ</t>
    </rPh>
    <rPh sb="3" eb="5">
      <t>ヨウキ</t>
    </rPh>
    <phoneticPr fontId="1"/>
  </si>
  <si>
    <t>その他繊維工業品</t>
  </si>
  <si>
    <t>動植物性製造飼肥料</t>
  </si>
  <si>
    <t>再利用資材</t>
    <rPh sb="0" eb="3">
      <t>サイリヨウ</t>
    </rPh>
    <rPh sb="3" eb="5">
      <t>シザイ</t>
    </rPh>
    <phoneticPr fontId="1"/>
  </si>
  <si>
    <t>令 和
６ 年</t>
    <rPh sb="0" eb="1">
      <t>レイ</t>
    </rPh>
    <rPh sb="2" eb="3">
      <t>カズ</t>
    </rPh>
    <phoneticPr fontId="1"/>
  </si>
  <si>
    <t>481</t>
  </si>
  <si>
    <t>特殊品</t>
    <rPh sb="0" eb="2">
      <t>トクシュ</t>
    </rPh>
    <rPh sb="2" eb="3">
      <t>ヒン</t>
    </rPh>
    <phoneticPr fontId="1"/>
  </si>
  <si>
    <t>その他製造工業品</t>
    <rPh sb="2" eb="3">
      <t>タ</t>
    </rPh>
    <rPh sb="3" eb="5">
      <t>セイゾウ</t>
    </rPh>
    <rPh sb="5" eb="7">
      <t>コウギョウ</t>
    </rPh>
    <rPh sb="7" eb="8">
      <t>ヒン</t>
    </rPh>
    <phoneticPr fontId="1"/>
  </si>
  <si>
    <t>木製品</t>
    <rPh sb="0" eb="3">
      <t>モクセイヒン</t>
    </rPh>
    <phoneticPr fontId="1"/>
  </si>
  <si>
    <t>461</t>
  </si>
  <si>
    <t>ゴム製品</t>
    <rPh sb="2" eb="4">
      <t>セイヒン</t>
    </rPh>
    <phoneticPr fontId="1"/>
  </si>
  <si>
    <t>その他日用品</t>
    <rPh sb="2" eb="3">
      <t>タ</t>
    </rPh>
    <rPh sb="3" eb="6">
      <t>ニチヨウヒン</t>
    </rPh>
    <phoneticPr fontId="1"/>
  </si>
  <si>
    <t>444</t>
  </si>
  <si>
    <t>家具装備品</t>
    <rPh sb="0" eb="2">
      <t>カグ</t>
    </rPh>
    <rPh sb="2" eb="5">
      <t>ソウビヒン</t>
    </rPh>
    <phoneticPr fontId="1"/>
  </si>
  <si>
    <t>ｷﾞﾆｱ</t>
  </si>
  <si>
    <t>443</t>
  </si>
  <si>
    <t>令 和３ 年</t>
    <rPh sb="0" eb="1">
      <t>レイ</t>
    </rPh>
    <rPh sb="2" eb="3">
      <t>カズ</t>
    </rPh>
    <phoneticPr fontId="1"/>
  </si>
  <si>
    <t>文房具・運動娯楽用品・楽器</t>
    <rPh sb="0" eb="3">
      <t>ブンボウグ</t>
    </rPh>
    <rPh sb="4" eb="6">
      <t>ウンドウ</t>
    </rPh>
    <rPh sb="6" eb="8">
      <t>ゴラク</t>
    </rPh>
    <rPh sb="8" eb="10">
      <t>ヨウヒン</t>
    </rPh>
    <rPh sb="11" eb="13">
      <t>ガッキ</t>
    </rPh>
    <phoneticPr fontId="1"/>
  </si>
  <si>
    <t>442</t>
  </si>
  <si>
    <t>441</t>
  </si>
  <si>
    <t>化学工業品</t>
    <rPh sb="0" eb="2">
      <t>カガク</t>
    </rPh>
    <rPh sb="2" eb="4">
      <t>コウギョウ</t>
    </rPh>
    <rPh sb="4" eb="5">
      <t>ヒン</t>
    </rPh>
    <phoneticPr fontId="1"/>
  </si>
  <si>
    <t>423</t>
  </si>
  <si>
    <t>飲 料</t>
    <rPh sb="0" eb="1">
      <t>イン</t>
    </rPh>
    <rPh sb="2" eb="3">
      <t>リョウ</t>
    </rPh>
    <phoneticPr fontId="1"/>
  </si>
  <si>
    <t>製造食品</t>
    <rPh sb="0" eb="2">
      <t>セイゾウ</t>
    </rPh>
    <rPh sb="2" eb="4">
      <t>ショクヒン</t>
    </rPh>
    <phoneticPr fontId="1"/>
  </si>
  <si>
    <t>421</t>
  </si>
  <si>
    <t>砂 糖</t>
    <rPh sb="0" eb="1">
      <t>スナ</t>
    </rPh>
    <rPh sb="2" eb="3">
      <t>トウ</t>
    </rPh>
    <phoneticPr fontId="1"/>
  </si>
  <si>
    <t>411</t>
  </si>
  <si>
    <t>輸送用容器</t>
  </si>
  <si>
    <t>その他繊維工業品</t>
    <rPh sb="2" eb="3">
      <t>タ</t>
    </rPh>
    <rPh sb="3" eb="5">
      <t>センイ</t>
    </rPh>
    <rPh sb="5" eb="7">
      <t>コウギョウ</t>
    </rPh>
    <rPh sb="7" eb="8">
      <t>ヒン</t>
    </rPh>
    <phoneticPr fontId="1"/>
  </si>
  <si>
    <t>ﾍﾞﾙｷﾞｰ</t>
  </si>
  <si>
    <t>401</t>
  </si>
  <si>
    <t>令和３年</t>
    <rPh sb="0" eb="2">
      <t>レイワ</t>
    </rPh>
    <phoneticPr fontId="1"/>
  </si>
  <si>
    <t>糸及び紡績半製品</t>
    <rPh sb="0" eb="1">
      <t>イト</t>
    </rPh>
    <rPh sb="1" eb="2">
      <t>オヨ</t>
    </rPh>
    <rPh sb="3" eb="5">
      <t>ボウセキ</t>
    </rPh>
    <rPh sb="5" eb="8">
      <t>ハンセイヒン</t>
    </rPh>
    <phoneticPr fontId="1"/>
  </si>
  <si>
    <t>391</t>
  </si>
  <si>
    <t>紙・パルプ</t>
    <rPh sb="0" eb="1">
      <t>カミ</t>
    </rPh>
    <phoneticPr fontId="1"/>
  </si>
  <si>
    <t>381</t>
  </si>
  <si>
    <t>軽工業品</t>
    <rPh sb="0" eb="1">
      <t>ケイ</t>
    </rPh>
    <rPh sb="1" eb="2">
      <t>コウ</t>
    </rPh>
    <rPh sb="2" eb="3">
      <t>ギョウ</t>
    </rPh>
    <rPh sb="3" eb="4">
      <t>ヒン</t>
    </rPh>
    <phoneticPr fontId="1"/>
  </si>
  <si>
    <t>(6)</t>
  </si>
  <si>
    <r>
      <t>71</t>
    </r>
    <r>
      <rPr>
        <b/>
        <sz val="14"/>
        <rFont val="ＭＳ 明朝"/>
        <family val="1"/>
        <charset val="128"/>
      </rPr>
      <t>　富山新港入港外航船舶国籍別隻数の推移</t>
    </r>
  </si>
  <si>
    <t>染料・塗料・合成樹脂・その他化学工業品</t>
    <rPh sb="0" eb="2">
      <t>センリョウ</t>
    </rPh>
    <rPh sb="3" eb="5">
      <t>トリョウ</t>
    </rPh>
    <rPh sb="6" eb="8">
      <t>ゴウセイ</t>
    </rPh>
    <rPh sb="8" eb="10">
      <t>ジュシ</t>
    </rPh>
    <rPh sb="13" eb="14">
      <t>タ</t>
    </rPh>
    <rPh sb="14" eb="16">
      <t>カガク</t>
    </rPh>
    <rPh sb="16" eb="18">
      <t>コウギョウ</t>
    </rPh>
    <rPh sb="18" eb="19">
      <t>ヒン</t>
    </rPh>
    <phoneticPr fontId="1"/>
  </si>
  <si>
    <t>ｾﾝﾄﾋﾞﾝｾﾝﾄ</t>
  </si>
  <si>
    <t>371</t>
  </si>
  <si>
    <t>291</t>
  </si>
  <si>
    <t>化学肥料</t>
    <rPh sb="0" eb="2">
      <t>カガク</t>
    </rPh>
    <rPh sb="2" eb="4">
      <t>ヒリョウ</t>
    </rPh>
    <phoneticPr fontId="1"/>
  </si>
  <si>
    <t>　　韓国航路……………富山新港←→韓国（釜山)〔月８便〕</t>
    <rPh sb="24" eb="25">
      <t>ツキ</t>
    </rPh>
    <phoneticPr fontId="1"/>
  </si>
  <si>
    <t>361</t>
  </si>
  <si>
    <t>化学薬品</t>
    <rPh sb="0" eb="2">
      <t>カガク</t>
    </rPh>
    <rPh sb="2" eb="4">
      <t>ヤクヒン</t>
    </rPh>
    <phoneticPr fontId="1"/>
  </si>
  <si>
    <t>石炭製品</t>
    <rPh sb="0" eb="2">
      <t>セキタン</t>
    </rPh>
    <rPh sb="2" eb="4">
      <t>セイヒン</t>
    </rPh>
    <phoneticPr fontId="1"/>
  </si>
  <si>
    <t>取扱本数計</t>
    <rPh sb="4" eb="5">
      <t>ケイ</t>
    </rPh>
    <phoneticPr fontId="1"/>
  </si>
  <si>
    <t>341</t>
  </si>
  <si>
    <t>その他石油製品</t>
    <rPh sb="2" eb="3">
      <t>タ</t>
    </rPh>
    <rPh sb="3" eb="4">
      <t>セキ</t>
    </rPh>
    <rPh sb="4" eb="5">
      <t>ユ</t>
    </rPh>
    <rPh sb="5" eb="7">
      <t>セイヒン</t>
    </rPh>
    <phoneticPr fontId="1"/>
  </si>
  <si>
    <t>322</t>
  </si>
  <si>
    <t>北陸電力岸壁</t>
    <rPh sb="0" eb="2">
      <t>ホクリク</t>
    </rPh>
    <rPh sb="2" eb="4">
      <t>デンリョク</t>
    </rPh>
    <rPh sb="5" eb="6">
      <t>ホクガン</t>
    </rPh>
    <phoneticPr fontId="19"/>
  </si>
  <si>
    <t>令 和
４ 年</t>
    <rPh sb="0" eb="1">
      <t>レイ</t>
    </rPh>
    <rPh sb="2" eb="3">
      <t>カズ</t>
    </rPh>
    <phoneticPr fontId="1"/>
  </si>
  <si>
    <t>その他の石油</t>
    <rPh sb="2" eb="3">
      <t>タ</t>
    </rPh>
    <rPh sb="4" eb="6">
      <t>セキユ</t>
    </rPh>
    <phoneticPr fontId="1"/>
  </si>
  <si>
    <t xml:space="preserve"> (1)農水産品</t>
  </si>
  <si>
    <t>ガラス類</t>
    <rPh sb="3" eb="4">
      <t>ルイ</t>
    </rPh>
    <phoneticPr fontId="1"/>
  </si>
  <si>
    <t>セメント</t>
  </si>
  <si>
    <t>281</t>
  </si>
  <si>
    <t>輸  入</t>
  </si>
  <si>
    <t>区  分</t>
  </si>
  <si>
    <t>令和５年</t>
    <rPh sb="0" eb="2">
      <t>レイワ</t>
    </rPh>
    <rPh sb="3" eb="4">
      <t>ネン</t>
    </rPh>
    <phoneticPr fontId="1"/>
  </si>
  <si>
    <t>(5)</t>
  </si>
  <si>
    <t>令和２年</t>
    <rPh sb="0" eb="2">
      <t>レイワ</t>
    </rPh>
    <phoneticPr fontId="1"/>
  </si>
  <si>
    <t>-</t>
  </si>
  <si>
    <t>令 和４ 年</t>
    <rPh sb="0" eb="1">
      <t>レイ</t>
    </rPh>
    <rPh sb="2" eb="3">
      <t>カズ</t>
    </rPh>
    <phoneticPr fontId="1"/>
  </si>
  <si>
    <t>令 和
３ 年</t>
    <rPh sb="0" eb="1">
      <t>レイ</t>
    </rPh>
    <rPh sb="2" eb="3">
      <t>カズ</t>
    </rPh>
    <phoneticPr fontId="1"/>
  </si>
  <si>
    <t>令 和
２ 年</t>
    <rPh sb="0" eb="1">
      <t>レイ</t>
    </rPh>
    <rPh sb="2" eb="3">
      <t>カズ</t>
    </rPh>
    <phoneticPr fontId="1"/>
  </si>
  <si>
    <t>ｱｲﾙﾗﾝﾄﾞ</t>
  </si>
  <si>
    <t>ﾊﾞﾇｱﾂ
共和国</t>
    <rPh sb="6" eb="9">
      <t>キョウワコク</t>
    </rPh>
    <phoneticPr fontId="1"/>
  </si>
  <si>
    <t>ｹｲﾏﾝ
諸島</t>
    <rPh sb="5" eb="7">
      <t>ショトウ</t>
    </rPh>
    <phoneticPr fontId="1"/>
  </si>
  <si>
    <t>ﾄﾞﾐﾆｶ
共和国</t>
    <rPh sb="6" eb="9">
      <t>キョウワコク</t>
    </rPh>
    <phoneticPr fontId="1"/>
  </si>
  <si>
    <t>ｺｽﾀﾘｶ</t>
  </si>
  <si>
    <t>ﾀｲ</t>
  </si>
  <si>
    <t>ﾛｼｱ</t>
  </si>
  <si>
    <t>その他日用品</t>
  </si>
  <si>
    <t>ﾓﾝｺﾞﾙ</t>
  </si>
  <si>
    <t>ﾏﾙﾀ</t>
  </si>
  <si>
    <t>野菜・果物</t>
  </si>
  <si>
    <t>区  分</t>
    <rPh sb="0" eb="1">
      <t>ク</t>
    </rPh>
    <rPh sb="3" eb="4">
      <t>ブン</t>
    </rPh>
    <phoneticPr fontId="1"/>
  </si>
  <si>
    <t>ﾍﾞﾄﾅﾑ</t>
  </si>
  <si>
    <t>諸国</t>
    <rPh sb="0" eb="2">
      <t>ショコク</t>
    </rPh>
    <phoneticPr fontId="1"/>
  </si>
  <si>
    <t>ｼﾞｬﾏｲｶ</t>
  </si>
  <si>
    <t>令 和２ 年</t>
    <rPh sb="0" eb="1">
      <t>レイ</t>
    </rPh>
    <rPh sb="2" eb="3">
      <t>カズ</t>
    </rPh>
    <phoneticPr fontId="1"/>
  </si>
  <si>
    <t>ﾊﾞｰﾌﾞｰﾀﾞ</t>
  </si>
  <si>
    <t xml:space="preserve"> 北２号岸壁</t>
    <rPh sb="1" eb="2">
      <t>キタ</t>
    </rPh>
    <rPh sb="3" eb="4">
      <t>ゴウ</t>
    </rPh>
    <rPh sb="4" eb="6">
      <t>ガンペキ</t>
    </rPh>
    <phoneticPr fontId="18"/>
  </si>
  <si>
    <t>ｲﾝﾄﾞﾈｼｱ</t>
  </si>
  <si>
    <t>ﾂﾊﾞﾙ</t>
  </si>
  <si>
    <t>ﾌｨﾘﾋﾟﾝ</t>
  </si>
  <si>
    <t>ﾉﾙｳｪｰ</t>
  </si>
  <si>
    <t>ｼﾝｶﾞ
ﾎﾟｰﾙ</t>
  </si>
  <si>
    <t xml:space="preserve"> (3)鉱産品</t>
    <rPh sb="4" eb="5">
      <t>コウ</t>
    </rPh>
    <rPh sb="5" eb="6">
      <t>サン</t>
    </rPh>
    <rPh sb="6" eb="7">
      <t>ヒン</t>
    </rPh>
    <phoneticPr fontId="1"/>
  </si>
  <si>
    <t>ﾘﾍﾞﾘｱ</t>
  </si>
  <si>
    <t>ｼｴﾗﾚｵﾈ
共和国</t>
    <rPh sb="7" eb="10">
      <t>キョウワコク</t>
    </rPh>
    <phoneticPr fontId="1"/>
  </si>
  <si>
    <t>ﾍﾞﾘｰｽﾞ</t>
  </si>
  <si>
    <t>ﾄｰｺﾞ</t>
  </si>
  <si>
    <t>ﾏｰｼｬﾙ
諸 島</t>
    <rPh sb="6" eb="7">
      <t>モロ</t>
    </rPh>
    <rPh sb="8" eb="9">
      <t>シマ</t>
    </rPh>
    <phoneticPr fontId="1"/>
  </si>
  <si>
    <t>非鉄金属</t>
  </si>
  <si>
    <t>ｷﾌﾟﾛｽ</t>
  </si>
  <si>
    <t xml:space="preserve"> (5)化学工業品</t>
  </si>
  <si>
    <t>韓 国</t>
  </si>
  <si>
    <t>ﾊﾟﾅﾏ</t>
  </si>
  <si>
    <t>韓国航路</t>
  </si>
  <si>
    <t>ｲﾀﾘｱ</t>
  </si>
  <si>
    <t>非金属鉱物</t>
    <rPh sb="0" eb="3">
      <t>ヒキンゾク</t>
    </rPh>
    <rPh sb="3" eb="5">
      <t>コウブツ</t>
    </rPh>
    <phoneticPr fontId="1"/>
  </si>
  <si>
    <t>（単位：隻）</t>
    <rPh sb="1" eb="3">
      <t>タンイ</t>
    </rPh>
    <rPh sb="4" eb="5">
      <t>セキ</t>
    </rPh>
    <phoneticPr fontId="1"/>
  </si>
  <si>
    <t>合  計</t>
    <rPh sb="0" eb="1">
      <t>ゴウ</t>
    </rPh>
    <rPh sb="3" eb="4">
      <t>ケイ</t>
    </rPh>
    <phoneticPr fontId="18"/>
  </si>
  <si>
    <t>区 分</t>
    <rPh sb="0" eb="1">
      <t>ク</t>
    </rPh>
    <rPh sb="2" eb="3">
      <t>ブン</t>
    </rPh>
    <phoneticPr fontId="1"/>
  </si>
  <si>
    <t>海  上</t>
    <rPh sb="0" eb="1">
      <t>ウミ</t>
    </rPh>
    <rPh sb="3" eb="4">
      <t>ウエ</t>
    </rPh>
    <phoneticPr fontId="18"/>
  </si>
  <si>
    <t>輸 出</t>
  </si>
  <si>
    <t>小 計</t>
    <rPh sb="0" eb="1">
      <t>ショウ</t>
    </rPh>
    <rPh sb="2" eb="3">
      <t>ケイ</t>
    </rPh>
    <phoneticPr fontId="18"/>
  </si>
  <si>
    <t>専用岸壁</t>
    <rPh sb="0" eb="2">
      <t>センヨウ</t>
    </rPh>
    <rPh sb="2" eb="4">
      <t>ガンペキ</t>
    </rPh>
    <phoneticPr fontId="18"/>
  </si>
  <si>
    <r>
      <t>75</t>
    </r>
    <r>
      <rPr>
        <b/>
        <sz val="14"/>
        <rFont val="ＭＳ 明朝"/>
        <family val="1"/>
        <charset val="128"/>
      </rPr>
      <t>　富山新港外貿コンテナ取扱の推移</t>
    </r>
  </si>
  <si>
    <t xml:space="preserve"> 南水路さん橋</t>
    <rPh sb="1" eb="2">
      <t>ミナミ</t>
    </rPh>
    <rPh sb="2" eb="4">
      <t>スイロ</t>
    </rPh>
    <rPh sb="6" eb="7">
      <t>バシ</t>
    </rPh>
    <phoneticPr fontId="18"/>
  </si>
  <si>
    <t xml:space="preserve"> 北４号岸壁</t>
    <rPh sb="1" eb="2">
      <t>キタ</t>
    </rPh>
    <rPh sb="3" eb="4">
      <t>ゴウ</t>
    </rPh>
    <rPh sb="4" eb="6">
      <t>ガンペキ</t>
    </rPh>
    <phoneticPr fontId="18"/>
  </si>
  <si>
    <t>アイ・テック岸壁</t>
    <rPh sb="6" eb="8">
      <t>ガンペキ</t>
    </rPh>
    <phoneticPr fontId="19"/>
  </si>
  <si>
    <t xml:space="preserve"> 東２号岸壁</t>
    <rPh sb="1" eb="2">
      <t>ヒガシ</t>
    </rPh>
    <rPh sb="3" eb="4">
      <t>ゴウ</t>
    </rPh>
    <rPh sb="4" eb="6">
      <t>ガンペキ</t>
    </rPh>
    <phoneticPr fontId="18"/>
  </si>
  <si>
    <t>薪 炭</t>
  </si>
  <si>
    <t xml:space="preserve"> 中央６号岸壁</t>
    <rPh sb="4" eb="5">
      <t>ゴウ</t>
    </rPh>
    <rPh sb="5" eb="7">
      <t>ガンペキ</t>
    </rPh>
    <phoneticPr fontId="18"/>
  </si>
  <si>
    <t xml:space="preserve"> 中央５号岸壁</t>
    <rPh sb="4" eb="5">
      <t>ゴウ</t>
    </rPh>
    <rPh sb="5" eb="7">
      <t>ガンペキ</t>
    </rPh>
    <phoneticPr fontId="18"/>
  </si>
  <si>
    <t>その他石油製品</t>
    <rPh sb="2" eb="7">
      <t>タセキユセイヒン</t>
    </rPh>
    <phoneticPr fontId="1"/>
  </si>
  <si>
    <t xml:space="preserve"> 中央４号岸壁</t>
    <rPh sb="4" eb="5">
      <t>ゴウ</t>
    </rPh>
    <rPh sb="5" eb="7">
      <t>ガンペキ</t>
    </rPh>
    <phoneticPr fontId="18"/>
  </si>
  <si>
    <t xml:space="preserve"> 中央３号岸壁</t>
    <rPh sb="4" eb="5">
      <t>ゴウ</t>
    </rPh>
    <rPh sb="5" eb="7">
      <t>ガンペキ</t>
    </rPh>
    <phoneticPr fontId="18"/>
  </si>
  <si>
    <t xml:space="preserve"> 中央１号岸壁</t>
    <rPh sb="1" eb="3">
      <t>チュウオウ</t>
    </rPh>
    <rPh sb="4" eb="5">
      <t>ゴウ</t>
    </rPh>
    <rPh sb="5" eb="7">
      <t>ガンペキ</t>
    </rPh>
    <phoneticPr fontId="18"/>
  </si>
  <si>
    <t>公共岸壁</t>
    <rPh sb="0" eb="2">
      <t>コウキョウ</t>
    </rPh>
    <rPh sb="2" eb="4">
      <t>ガンペキ</t>
    </rPh>
    <phoneticPr fontId="18"/>
  </si>
  <si>
    <t>(トン)</t>
  </si>
  <si>
    <t>(Ｄ/Ｗ)</t>
  </si>
  <si>
    <t>(ｍ)</t>
  </si>
  <si>
    <t>移 入</t>
  </si>
  <si>
    <t>輸 入</t>
  </si>
  <si>
    <t>トン数</t>
  </si>
  <si>
    <t>バース</t>
  </si>
  <si>
    <t>延 長</t>
  </si>
  <si>
    <t>家具装備品</t>
  </si>
  <si>
    <t>その他の機械</t>
  </si>
  <si>
    <t>自動車部品</t>
  </si>
  <si>
    <t>金属製品</t>
  </si>
  <si>
    <t xml:space="preserve"> (4)金属機械工業品</t>
  </si>
  <si>
    <t>トルコ</t>
  </si>
  <si>
    <t>石 材</t>
  </si>
  <si>
    <t>金属鉱</t>
    <rPh sb="0" eb="3">
      <t>キンゾクコウ</t>
    </rPh>
    <phoneticPr fontId="1"/>
  </si>
  <si>
    <t xml:space="preserve"> (2)林産品</t>
    <rPh sb="4" eb="5">
      <t>ハヤシ</t>
    </rPh>
    <rPh sb="5" eb="6">
      <t>サン</t>
    </rPh>
    <rPh sb="6" eb="7">
      <t>ヒン</t>
    </rPh>
    <phoneticPr fontId="1"/>
  </si>
  <si>
    <t>水産品</t>
  </si>
  <si>
    <t>品類・品種別</t>
    <rPh sb="1" eb="2">
      <t>ルイ</t>
    </rPh>
    <phoneticPr fontId="1"/>
  </si>
  <si>
    <t>中国・韓国航路</t>
    <rPh sb="3" eb="5">
      <t>カンコク</t>
    </rPh>
    <phoneticPr fontId="1"/>
  </si>
  <si>
    <t>鉄道車両</t>
    <rPh sb="0" eb="2">
      <t>テツドウ</t>
    </rPh>
    <rPh sb="2" eb="4">
      <t>シャリョウ</t>
    </rPh>
    <phoneticPr fontId="1"/>
  </si>
  <si>
    <t>中国航路</t>
  </si>
  <si>
    <t>ＳＬＢ航路</t>
  </si>
  <si>
    <t xml:space="preserve"> (9)分類不能のもの</t>
    <rPh sb="4" eb="6">
      <t>ブンルイ</t>
    </rPh>
    <rPh sb="6" eb="8">
      <t>フノウ</t>
    </rPh>
    <phoneticPr fontId="1"/>
  </si>
  <si>
    <t>金属くず</t>
  </si>
  <si>
    <t>文房具･運動娯楽用品</t>
  </si>
  <si>
    <t xml:space="preserve"> (7)雑工業品</t>
    <rPh sb="4" eb="5">
      <t>ザツ</t>
    </rPh>
    <rPh sb="5" eb="6">
      <t>コウ</t>
    </rPh>
    <phoneticPr fontId="1"/>
  </si>
  <si>
    <t>糸及び紡績半製品</t>
  </si>
  <si>
    <t xml:space="preserve"> (6)軽工業品</t>
  </si>
  <si>
    <t>染料･塗料･合成樹脂・その他化学工業品</t>
    <rPh sb="18" eb="19">
      <t>ヒン</t>
    </rPh>
    <phoneticPr fontId="1"/>
  </si>
  <si>
    <t>空本数</t>
  </si>
  <si>
    <t>令和４年</t>
    <rPh sb="0" eb="2">
      <t>レイワ</t>
    </rPh>
    <phoneticPr fontId="1"/>
  </si>
  <si>
    <t>取扱本数計
(ＴＥＵ)</t>
    <rPh sb="0" eb="2">
      <t>トリアツカイ</t>
    </rPh>
    <rPh sb="2" eb="4">
      <t>ホンスウ</t>
    </rPh>
    <rPh sb="4" eb="5">
      <t>ケイ</t>
    </rPh>
    <phoneticPr fontId="1"/>
  </si>
  <si>
    <t>空本数
(ＴＥＵ)</t>
    <rPh sb="0" eb="1">
      <t>カラ</t>
    </rPh>
    <rPh sb="1" eb="3">
      <t>ホンスウ</t>
    </rPh>
    <phoneticPr fontId="1"/>
  </si>
  <si>
    <t>実入り本数
(ＴＥＵ)</t>
    <rPh sb="0" eb="2">
      <t>ミイ</t>
    </rPh>
    <rPh sb="3" eb="5">
      <t>ホンスウ</t>
    </rPh>
    <phoneticPr fontId="1"/>
  </si>
  <si>
    <t>(隻)</t>
  </si>
  <si>
    <t>輸  出</t>
  </si>
  <si>
    <t xml:space="preserve">隻 数
</t>
  </si>
  <si>
    <t>注) ＳＬＢ航路…………富山新港←→ロシア（ウラジオストク）、韓国（釜山）〔月２便〕</t>
  </si>
  <si>
    <t>令 和５ 年</t>
    <rPh sb="0" eb="1">
      <t>レイ</t>
    </rPh>
    <rPh sb="2" eb="3">
      <t>カズ</t>
    </rPh>
    <phoneticPr fontId="1"/>
  </si>
  <si>
    <t>令和５年</t>
    <rPh sb="0" eb="2">
      <t>レイワ</t>
    </rPh>
    <phoneticPr fontId="1"/>
  </si>
  <si>
    <t xml:space="preserve"> 251</t>
  </si>
  <si>
    <t>191</t>
  </si>
  <si>
    <t>石灰石</t>
    <rPh sb="0" eb="3">
      <t>セッカイセキ</t>
    </rPh>
    <phoneticPr fontId="1"/>
  </si>
  <si>
    <t>ﾌﾗﾝｽ</t>
  </si>
  <si>
    <t>ｲｷﾞﾘｽ</t>
  </si>
  <si>
    <t>北陸電力LNG桟橋</t>
    <rPh sb="0" eb="2">
      <t>ホクリク</t>
    </rPh>
    <rPh sb="2" eb="4">
      <t>デンリョク</t>
    </rPh>
    <rPh sb="7" eb="9">
      <t>サンバシ</t>
    </rPh>
    <phoneticPr fontId="19"/>
  </si>
  <si>
    <t>北陸電力A岸壁</t>
    <rPh sb="0" eb="2">
      <t>ホクリク</t>
    </rPh>
    <rPh sb="2" eb="4">
      <t>デンリョク</t>
    </rPh>
    <rPh sb="5" eb="7">
      <t>ガンペキ</t>
    </rPh>
    <phoneticPr fontId="19"/>
  </si>
  <si>
    <t>北陸電力B岸壁</t>
    <rPh sb="0" eb="2">
      <t>ホクリク</t>
    </rPh>
    <rPh sb="2" eb="4">
      <t>デンリョク</t>
    </rPh>
    <rPh sb="5" eb="7">
      <t>ガンペキ</t>
    </rPh>
    <phoneticPr fontId="19"/>
  </si>
  <si>
    <t>鉄道車両</t>
    <rPh sb="0" eb="4">
      <t>テツドウシャリョウ</t>
    </rPh>
    <phoneticPr fontId="1"/>
  </si>
  <si>
    <r>
      <t>72</t>
    </r>
    <r>
      <rPr>
        <b/>
        <sz val="14"/>
        <rFont val="ＭＳ 明朝"/>
        <family val="1"/>
        <charset val="128"/>
      </rPr>
      <t>　富山新港出入貨物施設別利用状況（令和６年）</t>
    </r>
  </si>
  <si>
    <r>
      <t>73</t>
    </r>
    <r>
      <rPr>
        <b/>
        <sz val="14"/>
        <rFont val="ＭＳ 明朝"/>
        <family val="1"/>
        <charset val="128"/>
      </rPr>
      <t>　富山新港外貿コンテナ航路・品種別貨物取扱状況</t>
    </r>
    <r>
      <rPr>
        <b/>
        <sz val="14"/>
        <rFont val="Century"/>
      </rPr>
      <t xml:space="preserve"> (</t>
    </r>
    <r>
      <rPr>
        <b/>
        <sz val="14"/>
        <rFont val="ＭＳ 明朝"/>
        <family val="1"/>
        <charset val="128"/>
      </rPr>
      <t>令和６年</t>
    </r>
    <r>
      <rPr>
        <b/>
        <sz val="14"/>
        <rFont val="Century"/>
      </rPr>
      <t>)</t>
    </r>
  </si>
  <si>
    <r>
      <t>70</t>
    </r>
    <r>
      <rPr>
        <b/>
        <sz val="14"/>
        <rFont val="ＭＳ 明朝"/>
        <family val="1"/>
        <charset val="128"/>
      </rPr>
      <t>　富山新港品種別出入貨物の状況（令和６年）</t>
    </r>
    <rPh sb="3" eb="7">
      <t>トヤマシンコウ</t>
    </rPh>
    <rPh sb="7" eb="10">
      <t>ヒンシュベツ</t>
    </rPh>
    <rPh sb="10" eb="14">
      <t>デイリカモツ</t>
    </rPh>
    <rPh sb="15" eb="17">
      <t>ジョウキョウ</t>
    </rPh>
    <rPh sb="18" eb="20">
      <t>レイワ</t>
    </rPh>
    <rPh sb="21" eb="22">
      <t>ネン</t>
    </rPh>
    <phoneticPr fontId="1"/>
  </si>
  <si>
    <r>
      <t>74</t>
    </r>
    <r>
      <rPr>
        <b/>
        <sz val="14"/>
        <rFont val="ＭＳ 明朝"/>
        <family val="1"/>
        <charset val="128"/>
      </rPr>
      <t>　富山新港外貿コンテナ航路別貨物取扱本数</t>
    </r>
    <r>
      <rPr>
        <b/>
        <sz val="14"/>
        <rFont val="Century"/>
      </rPr>
      <t xml:space="preserve"> (</t>
    </r>
    <r>
      <rPr>
        <b/>
        <sz val="14"/>
        <rFont val="ＭＳ 明朝"/>
        <family val="1"/>
        <charset val="128"/>
      </rPr>
      <t>令和６年</t>
    </r>
    <r>
      <rPr>
        <b/>
        <sz val="14"/>
        <rFont val="Century"/>
      </rPr>
      <t>)</t>
    </r>
  </si>
  <si>
    <t>　　中国航路……………富山新港←→中国（大連、青島、上海)〔月４便〕　RCLとの協調運航サービス（上海、バンコク、レムチャバン）</t>
    <rPh sb="30" eb="31">
      <t>ツキ</t>
    </rPh>
    <rPh sb="40" eb="42">
      <t>キョウチョウ</t>
    </rPh>
    <rPh sb="42" eb="44">
      <t>ウンコウ</t>
    </rPh>
    <rPh sb="49" eb="51">
      <t>シャンハイ</t>
    </rPh>
    <phoneticPr fontId="1"/>
  </si>
  <si>
    <t>　　中国・韓国航路……富山新港←→中国（天津、大連、上海、寧波）、韓国（釜山、蔚山、光陽、浦項)〔月８便〕</t>
    <rPh sb="2" eb="4">
      <t>チュウゴク</t>
    </rPh>
    <rPh sb="5" eb="7">
      <t>カンコク</t>
    </rPh>
    <rPh sb="17" eb="19">
      <t>チュウゴク</t>
    </rPh>
    <rPh sb="33" eb="35">
      <t>カンコク</t>
    </rPh>
    <rPh sb="45" eb="47">
      <t>ポハン</t>
    </rPh>
    <rPh sb="49" eb="50">
      <t>ツキ</t>
    </rPh>
    <phoneticPr fontId="1"/>
  </si>
  <si>
    <t>令 和６ 年</t>
    <rPh sb="0" eb="1">
      <t>レイ</t>
    </rPh>
    <rPh sb="2" eb="3">
      <t>カズ</t>
    </rPh>
    <phoneticPr fontId="1"/>
  </si>
  <si>
    <t>ポルトガル</t>
  </si>
  <si>
    <t>その他</t>
    <rPh sb="2" eb="3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</si>
</sst>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);[Red]\(0.0\)"/>
    <numFmt numFmtId="177" formatCode="#,##0.0"/>
    <numFmt numFmtId="178" formatCode="#,##0;[Red]#,##0"/>
    <numFmt numFmtId="179" formatCode="##&quot;年&quot;"/>
    <numFmt numFmtId="180" formatCode="0_ "/>
    <numFmt numFmtId="181" formatCode="\(#\)"/>
    <numFmt numFmtId="182" formatCode="0_);[Red]\(0\)"/>
    <numFmt numFmtId="183" formatCode="0##"/>
    <numFmt numFmtId="184" formatCode="0.0_ "/>
    <numFmt numFmtId="185" formatCode="#,##0_);[Red]\(#,##0\)"/>
    <numFmt numFmtId="186" formatCode="\(0##\)"/>
    <numFmt numFmtId="187" formatCode="#,##0_ "/>
  </numFmts>
  <fonts count="22" x14ac:knownFonts="1">
    <font>
      <sz val="11"/>
      <name val="ＭＳ ゴシック"/>
      <family val="3"/>
    </font>
    <font>
      <sz val="6"/>
      <name val="ＭＳ ゴシック"/>
      <family val="3"/>
    </font>
    <font>
      <sz val="9"/>
      <name val="ＭＳ ゴシック"/>
      <family val="3"/>
    </font>
    <font>
      <sz val="10"/>
      <name val="ＭＳ ゴシック"/>
      <family val="3"/>
    </font>
    <font>
      <b/>
      <sz val="14"/>
      <name val="Century"/>
      <family val="1"/>
    </font>
    <font>
      <b/>
      <sz val="9"/>
      <name val="ＭＳ ゴシック"/>
      <family val="3"/>
    </font>
    <font>
      <b/>
      <sz val="10"/>
      <name val="ＭＳ ゴシック"/>
      <family val="3"/>
    </font>
    <font>
      <sz val="11"/>
      <name val="ＭＳ ゴシック"/>
      <family val="3"/>
    </font>
    <font>
      <sz val="10"/>
      <color theme="1"/>
      <name val="ＭＳ ゴシック"/>
      <family val="3"/>
    </font>
    <font>
      <b/>
      <sz val="6"/>
      <name val="ＭＳ ゴシック"/>
      <family val="3"/>
    </font>
    <font>
      <sz val="10"/>
      <color rgb="FFFF0000"/>
      <name val="ＭＳ ゴシック"/>
      <family val="3"/>
    </font>
    <font>
      <sz val="6"/>
      <name val="ＭＳ ゴシック"/>
      <family val="3"/>
    </font>
    <font>
      <strike/>
      <sz val="10"/>
      <name val="ＭＳ ゴシック"/>
      <family val="3"/>
    </font>
    <font>
      <sz val="8"/>
      <name val="ＭＳ ゴシック"/>
      <family val="3"/>
    </font>
    <font>
      <sz val="9"/>
      <color rgb="FFFF0000"/>
      <name val="ＭＳ ゴシック"/>
      <family val="3"/>
    </font>
    <font>
      <sz val="7"/>
      <name val="ＭＳ ゴシック"/>
      <family val="3"/>
    </font>
    <font>
      <sz val="14"/>
      <name val="ＭＳ ゴシック"/>
      <family val="3"/>
    </font>
    <font>
      <sz val="7.5"/>
      <name val="ＭＳ Ｐゴシック"/>
      <family val="3"/>
    </font>
    <font>
      <sz val="6"/>
      <name val="ＭＳ Ｐゴシック"/>
      <family val="3"/>
    </font>
    <font>
      <sz val="9"/>
      <name val="ＭＳ ゴシック"/>
      <family val="3"/>
    </font>
    <font>
      <b/>
      <sz val="14"/>
      <name val="ＭＳ 明朝"/>
      <family val="1"/>
      <charset val="128"/>
    </font>
    <font>
      <b/>
      <sz val="14"/>
      <name val="Century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distributed" vertical="center" indent="1"/>
    </xf>
    <xf numFmtId="176" fontId="2" fillId="0" borderId="0" xfId="0" applyNumberFormat="1" applyFont="1" applyFill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3" fontId="3" fillId="0" borderId="4" xfId="0" applyNumberFormat="1" applyFont="1" applyFill="1" applyBorder="1">
      <alignment vertical="center"/>
    </xf>
    <xf numFmtId="0" fontId="3" fillId="0" borderId="0" xfId="0" applyFont="1" applyFill="1" applyBorder="1" applyAlignment="1">
      <alignment horizontal="distributed" vertical="center"/>
    </xf>
    <xf numFmtId="3" fontId="5" fillId="0" borderId="0" xfId="0" applyNumberFormat="1" applyFont="1" applyFill="1" applyBorder="1">
      <alignment vertical="center"/>
    </xf>
    <xf numFmtId="3" fontId="6" fillId="0" borderId="0" xfId="0" applyNumberFormat="1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3" fillId="0" borderId="4" xfId="0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176" fontId="6" fillId="0" borderId="0" xfId="0" applyNumberFormat="1" applyFont="1" applyFill="1" applyBorder="1">
      <alignment vertical="center"/>
    </xf>
    <xf numFmtId="176" fontId="2" fillId="0" borderId="8" xfId="0" applyNumberFormat="1" applyFont="1" applyFill="1" applyBorder="1">
      <alignment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top"/>
    </xf>
    <xf numFmtId="176" fontId="2" fillId="0" borderId="3" xfId="0" applyNumberFormat="1" applyFont="1" applyFill="1" applyBorder="1">
      <alignment vertical="center"/>
    </xf>
    <xf numFmtId="177" fontId="2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0" fontId="2" fillId="0" borderId="6" xfId="0" applyFont="1" applyFill="1" applyBorder="1" applyAlignment="1">
      <alignment horizontal="center" vertical="top"/>
    </xf>
    <xf numFmtId="0" fontId="2" fillId="0" borderId="2" xfId="0" applyFont="1" applyFill="1" applyBorder="1">
      <alignment vertical="center"/>
    </xf>
    <xf numFmtId="176" fontId="2" fillId="0" borderId="6" xfId="0" applyNumberFormat="1" applyFont="1" applyFill="1" applyBorder="1" applyAlignment="1">
      <alignment horizontal="center" vertical="top"/>
    </xf>
    <xf numFmtId="176" fontId="2" fillId="0" borderId="2" xfId="0" applyNumberFormat="1" applyFont="1" applyFill="1" applyBorder="1">
      <alignment vertical="center"/>
    </xf>
    <xf numFmtId="178" fontId="3" fillId="0" borderId="4" xfId="0" applyNumberFormat="1" applyFont="1" applyFill="1" applyBorder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 indent="1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Border="1">
      <alignment vertical="center"/>
    </xf>
    <xf numFmtId="3" fontId="2" fillId="0" borderId="0" xfId="0" applyNumberFormat="1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8" fontId="3" fillId="0" borderId="4" xfId="1" applyFont="1" applyFill="1" applyBorder="1">
      <alignment vertical="center"/>
    </xf>
    <xf numFmtId="38" fontId="3" fillId="0" borderId="0" xfId="1" applyFont="1">
      <alignment vertical="center"/>
    </xf>
    <xf numFmtId="179" fontId="2" fillId="0" borderId="0" xfId="0" applyNumberFormat="1" applyFont="1" applyBorder="1" applyAlignment="1">
      <alignment horizontal="distributed" vertical="center"/>
    </xf>
    <xf numFmtId="0" fontId="2" fillId="0" borderId="0" xfId="0" applyFont="1" applyBorder="1">
      <alignment vertical="center"/>
    </xf>
    <xf numFmtId="180" fontId="2" fillId="0" borderId="0" xfId="0" applyNumberFormat="1" applyFont="1">
      <alignment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>
      <alignment vertical="center"/>
    </xf>
    <xf numFmtId="3" fontId="3" fillId="0" borderId="4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distributed" vertical="center" indent="1"/>
    </xf>
    <xf numFmtId="0" fontId="3" fillId="0" borderId="0" xfId="0" applyNumberFormat="1" applyFont="1" applyFill="1" applyBorder="1" applyAlignment="1">
      <alignment horizontal="right" vertical="center"/>
    </xf>
    <xf numFmtId="180" fontId="3" fillId="0" borderId="0" xfId="0" applyNumberFormat="1" applyFont="1" applyFill="1" applyBorder="1" applyAlignment="1">
      <alignment vertical="center"/>
    </xf>
    <xf numFmtId="181" fontId="3" fillId="0" borderId="11" xfId="0" applyNumberFormat="1" applyFont="1" applyFill="1" applyBorder="1" applyAlignment="1">
      <alignment horizontal="center" vertical="center"/>
    </xf>
    <xf numFmtId="180" fontId="3" fillId="0" borderId="11" xfId="0" applyNumberFormat="1" applyFont="1" applyFill="1" applyBorder="1" applyAlignment="1">
      <alignment horizontal="right" vertical="center"/>
    </xf>
    <xf numFmtId="180" fontId="3" fillId="0" borderId="11" xfId="0" applyNumberFormat="1" applyFont="1" applyFill="1" applyBorder="1" applyAlignment="1">
      <alignment horizontal="center" vertical="center"/>
    </xf>
    <xf numFmtId="182" fontId="3" fillId="0" borderId="11" xfId="0" applyNumberFormat="1" applyFont="1" applyFill="1" applyBorder="1" applyAlignment="1">
      <alignment horizontal="right" vertical="center"/>
    </xf>
    <xf numFmtId="49" fontId="3" fillId="0" borderId="11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indent="1"/>
    </xf>
    <xf numFmtId="3" fontId="3" fillId="0" borderId="4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>
      <alignment vertical="center"/>
    </xf>
    <xf numFmtId="176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 indent="1"/>
    </xf>
    <xf numFmtId="18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right" vertical="center"/>
    </xf>
    <xf numFmtId="0" fontId="10" fillId="0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180" fontId="3" fillId="0" borderId="0" xfId="0" applyNumberFormat="1" applyFont="1" applyFill="1" applyBorder="1" applyAlignment="1">
      <alignment horizontal="center" vertical="center"/>
    </xf>
    <xf numFmtId="183" fontId="3" fillId="0" borderId="11" xfId="0" applyNumberFormat="1" applyFont="1" applyFill="1" applyBorder="1" applyAlignment="1">
      <alignment horizontal="right" vertical="center"/>
    </xf>
    <xf numFmtId="181" fontId="3" fillId="0" borderId="11" xfId="0" applyNumberFormat="1" applyFont="1" applyFill="1" applyBorder="1" applyAlignment="1">
      <alignment horizontal="right" vertical="center"/>
    </xf>
    <xf numFmtId="183" fontId="3" fillId="0" borderId="5" xfId="0" applyNumberFormat="1" applyFont="1" applyFill="1" applyBorder="1" applyAlignment="1">
      <alignment horizontal="right" vertical="center"/>
    </xf>
    <xf numFmtId="183" fontId="3" fillId="2" borderId="5" xfId="0" applyNumberFormat="1" applyFont="1" applyFill="1" applyBorder="1" applyAlignment="1">
      <alignment horizontal="right" vertical="center"/>
    </xf>
    <xf numFmtId="183" fontId="3" fillId="0" borderId="0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176" fontId="2" fillId="0" borderId="0" xfId="0" applyNumberFormat="1" applyFont="1" applyFill="1" applyBorder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inden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4" xfId="0" applyFont="1" applyFill="1" applyBorder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shrinkToFit="1"/>
    </xf>
    <xf numFmtId="184" fontId="2" fillId="0" borderId="0" xfId="0" applyNumberFormat="1" applyFont="1" applyFill="1">
      <alignment vertical="center"/>
    </xf>
    <xf numFmtId="0" fontId="0" fillId="0" borderId="0" xfId="0" applyAlignment="1">
      <alignment vertical="center"/>
    </xf>
    <xf numFmtId="183" fontId="12" fillId="0" borderId="14" xfId="0" applyNumberFormat="1" applyFont="1" applyFill="1" applyBorder="1" applyAlignment="1">
      <alignment horizontal="left" vertical="center"/>
    </xf>
    <xf numFmtId="183" fontId="2" fillId="0" borderId="0" xfId="0" applyNumberFormat="1" applyFont="1" applyFill="1" applyBorder="1" applyAlignment="1">
      <alignment horizontal="center" vertical="center"/>
    </xf>
    <xf numFmtId="181" fontId="5" fillId="0" borderId="0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85" fontId="2" fillId="0" borderId="0" xfId="0" applyNumberFormat="1" applyFont="1" applyFill="1" applyBorder="1" applyAlignment="1">
      <alignment vertical="center"/>
    </xf>
    <xf numFmtId="185" fontId="5" fillId="0" borderId="0" xfId="0" applyNumberFormat="1" applyFont="1" applyFill="1" applyBorder="1" applyAlignment="1">
      <alignment vertical="center"/>
    </xf>
    <xf numFmtId="184" fontId="8" fillId="0" borderId="4" xfId="0" applyNumberFormat="1" applyFont="1" applyBorder="1" applyAlignment="1">
      <alignment vertical="center"/>
    </xf>
    <xf numFmtId="184" fontId="8" fillId="0" borderId="4" xfId="0" applyNumberFormat="1" applyFont="1" applyBorder="1" applyAlignment="1">
      <alignment horizontal="right" vertical="center"/>
    </xf>
    <xf numFmtId="184" fontId="3" fillId="0" borderId="14" xfId="0" applyNumberFormat="1" applyFont="1" applyFill="1" applyBorder="1" applyAlignment="1">
      <alignment horizontal="right" vertical="center"/>
    </xf>
    <xf numFmtId="184" fontId="2" fillId="0" borderId="0" xfId="0" applyNumberFormat="1" applyFont="1" applyFill="1" applyBorder="1" applyAlignment="1">
      <alignment horizontal="right" vertical="center"/>
    </xf>
    <xf numFmtId="184" fontId="5" fillId="0" borderId="0" xfId="0" applyNumberFormat="1" applyFont="1" applyFill="1" applyBorder="1" applyAlignment="1">
      <alignment horizontal="right" vertical="center"/>
    </xf>
    <xf numFmtId="3" fontId="8" fillId="0" borderId="4" xfId="0" applyNumberFormat="1" applyFont="1" applyBorder="1" applyAlignment="1">
      <alignment vertical="center"/>
    </xf>
    <xf numFmtId="185" fontId="3" fillId="0" borderId="14" xfId="0" applyNumberFormat="1" applyFont="1" applyFill="1" applyBorder="1">
      <alignment vertical="center"/>
    </xf>
    <xf numFmtId="185" fontId="2" fillId="0" borderId="0" xfId="0" applyNumberFormat="1" applyFont="1" applyFill="1" applyBorder="1">
      <alignment vertical="center"/>
    </xf>
    <xf numFmtId="185" fontId="5" fillId="0" borderId="0" xfId="0" applyNumberFormat="1" applyFont="1" applyFill="1" applyBorder="1">
      <alignment vertical="center"/>
    </xf>
    <xf numFmtId="182" fontId="2" fillId="0" borderId="0" xfId="0" applyNumberFormat="1" applyFont="1" applyFill="1" applyBorder="1">
      <alignment vertical="center"/>
    </xf>
    <xf numFmtId="38" fontId="8" fillId="3" borderId="4" xfId="1" applyFont="1" applyFill="1" applyBorder="1" applyAlignment="1">
      <alignment horizontal="right" vertical="center"/>
    </xf>
    <xf numFmtId="38" fontId="8" fillId="0" borderId="4" xfId="1" applyFont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186" fontId="2" fillId="0" borderId="0" xfId="0" applyNumberFormat="1" applyFont="1" applyFill="1" applyAlignment="1">
      <alignment vertical="center"/>
    </xf>
    <xf numFmtId="185" fontId="2" fillId="0" borderId="0" xfId="0" applyNumberFormat="1" applyFont="1" applyFill="1">
      <alignment vertical="center"/>
    </xf>
    <xf numFmtId="186" fontId="2" fillId="0" borderId="15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horizontal="right" vertical="center"/>
    </xf>
    <xf numFmtId="0" fontId="2" fillId="0" borderId="11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186" fontId="2" fillId="0" borderId="11" xfId="0" applyNumberFormat="1" applyFont="1" applyFill="1" applyBorder="1" applyAlignment="1">
      <alignment horizontal="center" vertical="center"/>
    </xf>
    <xf numFmtId="186" fontId="2" fillId="0" borderId="0" xfId="0" applyNumberFormat="1" applyFont="1" applyFill="1" applyBorder="1" applyAlignment="1">
      <alignment horizontal="left" vertical="center"/>
    </xf>
    <xf numFmtId="18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186" fontId="2" fillId="0" borderId="0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38" fontId="2" fillId="0" borderId="4" xfId="1" applyFont="1" applyFill="1" applyBorder="1">
      <alignment vertical="center"/>
    </xf>
    <xf numFmtId="38" fontId="2" fillId="0" borderId="4" xfId="1" applyFont="1" applyFill="1" applyBorder="1" applyAlignment="1">
      <alignment horizontal="right" vertical="center"/>
    </xf>
    <xf numFmtId="185" fontId="2" fillId="0" borderId="15" xfId="0" applyNumberFormat="1" applyFont="1" applyFill="1" applyBorder="1">
      <alignment vertical="center"/>
    </xf>
    <xf numFmtId="185" fontId="2" fillId="0" borderId="4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186" fontId="2" fillId="0" borderId="0" xfId="0" applyNumberFormat="1" applyFont="1" applyFill="1">
      <alignment vertical="center"/>
    </xf>
    <xf numFmtId="0" fontId="14" fillId="0" borderId="0" xfId="0" applyFont="1" applyFill="1" applyBorder="1">
      <alignment vertical="center"/>
    </xf>
    <xf numFmtId="0" fontId="14" fillId="2" borderId="0" xfId="0" applyFont="1" applyFill="1" applyBorder="1">
      <alignment vertical="center"/>
    </xf>
    <xf numFmtId="0" fontId="2" fillId="0" borderId="5" xfId="0" applyNumberFormat="1" applyFont="1" applyFill="1" applyBorder="1" applyAlignment="1">
      <alignment horizontal="right" vertical="center"/>
    </xf>
    <xf numFmtId="181" fontId="2" fillId="0" borderId="1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38" fontId="2" fillId="0" borderId="0" xfId="1" applyFont="1" applyFill="1" applyBorder="1">
      <alignment vertical="center"/>
    </xf>
    <xf numFmtId="0" fontId="14" fillId="0" borderId="0" xfId="0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right" vertical="center"/>
    </xf>
    <xf numFmtId="0" fontId="4" fillId="0" borderId="0" xfId="0" applyFont="1">
      <alignment vertical="center"/>
    </xf>
    <xf numFmtId="38" fontId="3" fillId="0" borderId="4" xfId="1" applyFont="1" applyBorder="1" applyAlignment="1">
      <alignment horizontal="right" vertical="center"/>
    </xf>
    <xf numFmtId="38" fontId="3" fillId="0" borderId="0" xfId="1" applyFont="1" applyBorder="1">
      <alignment vertical="center"/>
    </xf>
    <xf numFmtId="0" fontId="3" fillId="0" borderId="0" xfId="0" applyFont="1" applyFill="1" applyAlignment="1">
      <alignment horizontal="right" vertical="top"/>
    </xf>
    <xf numFmtId="0" fontId="16" fillId="0" borderId="0" xfId="0" applyFont="1" applyFill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7" fillId="0" borderId="0" xfId="0" applyFont="1" applyFill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185" fontId="3" fillId="0" borderId="0" xfId="0" applyNumberFormat="1" applyFont="1" applyFill="1" applyBorder="1" applyAlignment="1">
      <alignment vertical="center"/>
    </xf>
    <xf numFmtId="38" fontId="8" fillId="0" borderId="4" xfId="0" applyNumberFormat="1" applyFont="1" applyBorder="1" applyAlignment="1">
      <alignment vertical="center"/>
    </xf>
    <xf numFmtId="38" fontId="8" fillId="3" borderId="4" xfId="1" applyNumberFormat="1" applyFont="1" applyFill="1" applyBorder="1" applyAlignment="1">
      <alignment horizontal="right" vertical="center"/>
    </xf>
    <xf numFmtId="38" fontId="8" fillId="0" borderId="4" xfId="1" applyNumberFormat="1" applyFont="1" applyBorder="1" applyAlignment="1">
      <alignment vertical="center"/>
    </xf>
    <xf numFmtId="38" fontId="8" fillId="3" borderId="4" xfId="1" applyNumberFormat="1" applyFont="1" applyFill="1" applyBorder="1" applyAlignment="1">
      <alignment vertical="center"/>
    </xf>
    <xf numFmtId="38" fontId="8" fillId="3" borderId="1" xfId="1" applyNumberFormat="1" applyFont="1" applyFill="1" applyBorder="1" applyAlignment="1">
      <alignment vertical="center"/>
    </xf>
    <xf numFmtId="38" fontId="8" fillId="0" borderId="1" xfId="1" applyNumberFormat="1" applyFont="1" applyFill="1" applyBorder="1" applyAlignment="1">
      <alignment vertical="center"/>
    </xf>
    <xf numFmtId="38" fontId="8" fillId="3" borderId="1" xfId="1" applyNumberFormat="1" applyFont="1" applyFill="1" applyBorder="1" applyAlignment="1">
      <alignment horizontal="right" vertical="center"/>
    </xf>
    <xf numFmtId="38" fontId="3" fillId="0" borderId="14" xfId="0" applyNumberFormat="1" applyFont="1" applyFill="1" applyBorder="1">
      <alignment vertical="center"/>
    </xf>
    <xf numFmtId="38" fontId="3" fillId="0" borderId="13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84" fontId="3" fillId="0" borderId="4" xfId="0" applyNumberFormat="1" applyFont="1" applyFill="1" applyBorder="1" applyAlignment="1">
      <alignment horizontal="center" vertical="center"/>
    </xf>
    <xf numFmtId="184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0" fillId="0" borderId="4" xfId="0" applyFont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wrapText="1"/>
    </xf>
    <xf numFmtId="186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86" fontId="2" fillId="0" borderId="11" xfId="0" applyNumberFormat="1" applyFont="1" applyFill="1" applyBorder="1" applyAlignment="1">
      <alignment horizontal="center" vertical="center"/>
    </xf>
    <xf numFmtId="186" fontId="2" fillId="0" borderId="9" xfId="0" applyNumberFormat="1" applyFont="1" applyFill="1" applyBorder="1" applyAlignment="1">
      <alignment horizontal="center" vertical="center"/>
    </xf>
    <xf numFmtId="187" fontId="3" fillId="0" borderId="11" xfId="0" applyNumberFormat="1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strike val="0"/>
      </font>
      <numFmt numFmtId="188" formatCode="&quot;－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6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42B-4F90-ABD2-D6DD93FB9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"/>
        <c:axId val="2"/>
      </c:barChart>
      <c:cat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 anchorCtr="1"/>
    <a:lstStyle/>
    <a:p>
      <a:pPr algn="ctr" rtl="0">
        <a:defRPr lang="ja-JP" altLang="en-US"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806-419B-B8D4-C8C71C4D45F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806-419B-B8D4-C8C71C4D45F7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2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6-419B-B8D4-C8C71C4D45F7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2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6-419B-B8D4-C8C71C4D45F7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25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806-419B-B8D4-C8C71C4D4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"/>
        <c:axId val="2"/>
      </c:barChart>
      <c:cat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 anchorCtr="1"/>
    <a:lstStyle/>
    <a:p>
      <a:pPr algn="ctr" rtl="0">
        <a:defRPr lang="ja-JP" altLang="en-US"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32A-4D13-B1FB-9915869CF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"/>
        <c:axId val="2"/>
      </c:barChart>
      <c:cat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 anchorCtr="1"/>
    <a:lstStyle/>
    <a:p>
      <a:pPr algn="ctr" rtl="0">
        <a:defRPr lang="ja-JP" altLang="en-US"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051-43B1-A911-6987B63E51D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051-43B1-A911-6987B63E51DE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2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51-43B1-A911-6987B63E51DE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2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1-43B1-A911-6987B63E51D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25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051-43B1-A911-6987B63E5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"/>
        <c:axId val="2"/>
      </c:barChart>
      <c:cat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 anchorCtr="1"/>
    <a:lstStyle/>
    <a:p>
      <a:pPr algn="ctr" rtl="0">
        <a:defRPr lang="ja-JP" altLang="en-US"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17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2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384-4456-986A-53CD5F651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gapDepth val="100"/>
        <c:shape val="box"/>
        <c:axId val="1"/>
        <c:axId val="2"/>
        <c:axId val="0"/>
      </c:bar3DChart>
      <c:cat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 anchorCtr="1"/>
    <a:lstStyle/>
    <a:p>
      <a:pPr algn="ctr" rtl="0">
        <a:defRPr lang="ja-JP" altLang="en-US"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17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275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0A7-407B-BFAE-723FEAD3D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gapDepth val="100"/>
        <c:shape val="box"/>
        <c:axId val="1"/>
        <c:axId val="2"/>
        <c:axId val="0"/>
      </c:bar3DChart>
      <c:cat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 anchorCtr="1"/>
    <a:lstStyle/>
    <a:p>
      <a:pPr algn="ctr" rtl="0">
        <a:defRPr lang="ja-JP" altLang="en-US"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58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2.9978586723768737E-2"/>
          <c:y val="4.9645561992887E-2"/>
          <c:w val="0.9271948608137045"/>
          <c:h val="0.89716622744288643"/>
        </c:manualLayout>
      </c:layout>
      <c:bar3DChart>
        <c:barDir val="col"/>
        <c:grouping val="clustered"/>
        <c:varyColors val="0"/>
        <c:ser>
          <c:idx val="1"/>
          <c:order val="0"/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DEA-47C0-8D4C-79F6C12ABF0C}"/>
              </c:ext>
            </c:extLst>
          </c:dPt>
          <c:dLbls>
            <c:dLbl>
              <c:idx val="0"/>
              <c:layout>
                <c:manualLayout>
                  <c:x val="6.1317281806583593E-3"/>
                  <c:y val="0.21854759618993119"/>
                </c:manualLayout>
              </c:layout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EA-47C0-8D4C-79F6C12ABF0C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105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'68 取扱貨物量'!$D$13</c:f>
            </c:numRef>
          </c:val>
          <c:extLst>
            <c:ext xmlns:c16="http://schemas.microsoft.com/office/drawing/2014/chart" uri="{C3380CC4-5D6E-409C-BE32-E72D297353CC}">
              <c16:uniqueId val="{00000001-5DEA-47C0-8D4C-79F6C12AB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gapDepth val="100"/>
        <c:shape val="box"/>
        <c:axId val="1"/>
        <c:axId val="2"/>
        <c:axId val="0"/>
      </c:bar3DChart>
      <c:cat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in val="0"/>
        </c:scaling>
        <c:delete val="1"/>
        <c:axPos val="l"/>
        <c:numFmt formatCode="0_ 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 anchorCtr="1"/>
    <a:lstStyle/>
    <a:p>
      <a:pPr algn="ctr" rtl="0">
        <a:defRPr lang="ja-JP" altLang="en-US"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extLst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3</xdr:col>
      <xdr:colOff>381000</xdr:colOff>
      <xdr:row>12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342265</xdr:colOff>
      <xdr:row>12</xdr:row>
      <xdr:rowOff>0</xdr:rowOff>
    </xdr:from>
    <xdr:to>
      <xdr:col>7</xdr:col>
      <xdr:colOff>480060</xdr:colOff>
      <xdr:row>12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13</xdr:row>
      <xdr:rowOff>0</xdr:rowOff>
    </xdr:from>
    <xdr:to>
      <xdr:col>3</xdr:col>
      <xdr:colOff>381000</xdr:colOff>
      <xdr:row>13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342265</xdr:colOff>
      <xdr:row>13</xdr:row>
      <xdr:rowOff>0</xdr:rowOff>
    </xdr:from>
    <xdr:to>
      <xdr:col>7</xdr:col>
      <xdr:colOff>480060</xdr:colOff>
      <xdr:row>13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4</xdr:col>
      <xdr:colOff>358140</xdr:colOff>
      <xdr:row>10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10</xdr:row>
      <xdr:rowOff>0</xdr:rowOff>
    </xdr:from>
    <xdr:to>
      <xdr:col>4</xdr:col>
      <xdr:colOff>358140</xdr:colOff>
      <xdr:row>10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22860</xdr:colOff>
      <xdr:row>13</xdr:row>
      <xdr:rowOff>0</xdr:rowOff>
    </xdr:from>
    <xdr:to>
      <xdr:col>6</xdr:col>
      <xdr:colOff>342900</xdr:colOff>
      <xdr:row>14</xdr:row>
      <xdr:rowOff>15240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1507BC7-2FA0-404A-81FA-17FF220D093F}" diskRevisions="1" revisionId="988" version="24">
  <header guid="{41507BC7-2FA0-404A-81FA-17FF220D093F}" dateTime="2026-03-27T14:39:08" maxSheetId="12" userName="竹内 智哉" r:id="rId24" minRId="862" maxRId="974">
    <sheetIdMap count="1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</sheetIdMap>
  </header>
</header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62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r>
            <t>70</t>
          </r>
          <r>
            <rPr>
              <b/>
              <sz val="14"/>
              <rFont val="ＭＳ 明朝"/>
              <family val="1"/>
              <charset val="128"/>
            </rPr>
            <t>　富山新港品種別出入貨物の状況（令和５年）</t>
          </r>
          <rPh sb="3" eb="7">
            <t>トヤマシンコウ</t>
          </rPh>
          <rPh sb="7" eb="10">
            <t>ヒンシュベツ</t>
          </rPh>
          <rPh sb="10" eb="14">
            <t>デイリカモツ</t>
          </rPh>
          <rPh sb="15" eb="17">
            <t>ジョウキョウ</t>
          </rPh>
          <rPh sb="18" eb="20">
            <t>レイワ</t>
          </rPh>
          <rPh sb="21" eb="22">
            <t>ネン</t>
          </rPh>
          <phoneticPr fontId="1"/>
        </is>
      </nc>
      <ndxf>
        <font>
          <b/>
          <sz val="14"/>
          <name val="Century"/>
          <family val="1"/>
        </font>
      </ndxf>
    </rcc>
    <rfmt sheetId="4" sqref="B43" start="0" length="0">
      <dxf/>
    </rfmt>
    <rfmt sheetId="4" sqref="C43" start="0" length="0">
      <dxf>
        <alignment horizontal="distributed" vertical="top" indent="1"/>
      </dxf>
    </rfmt>
    <rfmt sheetId="4" sqref="F43" start="0" length="0">
      <dxf>
        <numFmt numFmtId="176" formatCode="0.0_);[Red]\(0.0\)"/>
      </dxf>
    </rfmt>
    <rfmt sheetId="4" sqref="G43" start="0" length="0">
      <dxf>
        <numFmt numFmtId="176" formatCode="0.0_);[Red]\(0.0\)"/>
      </dxf>
    </rfmt>
    <rfmt sheetId="4" sqref="J43" start="0" length="0">
      <dxf>
        <numFmt numFmtId="176" formatCode="0.0_);[Red]\(0.0\)"/>
      </dxf>
    </rfmt>
    <rfmt sheetId="4" sqref="K43" start="0" length="0">
      <dxf/>
    </rfmt>
    <rfmt sheetId="4" sqref="M43" start="0" length="0">
      <dxf>
        <alignment horizontal="distributed" vertical="top" indent="1"/>
      </dxf>
    </rfmt>
  </rrc>
  <rrc rId="863" sId="4" ref="A43:XFD43" action="deleteRow">
    <rfmt sheetId="4" xfDxf="1" sqref="A43:XFD43" start="0" length="0">
      <dxf>
        <font>
          <sz val="9"/>
        </font>
      </dxf>
    </rfmt>
    <rfmt sheetId="4" sqref="A43" start="0" length="0">
      <dxf>
        <font>
          <sz val="10"/>
        </font>
        <numFmt numFmtId="180" formatCode="0_ "/>
      </dxf>
    </rfmt>
    <rfmt sheetId="4" sqref="B43" start="0" length="0">
      <dxf>
        <font>
          <sz val="10"/>
        </font>
      </dxf>
    </rfmt>
    <rfmt sheetId="4" sqref="C43" start="0" length="0">
      <dxf>
        <font>
          <sz val="10"/>
        </font>
        <alignment horizontal="distributed" vertical="top" indent="1"/>
      </dxf>
    </rfmt>
    <rfmt sheetId="4" sqref="D43" start="0" length="0">
      <dxf>
        <font>
          <sz val="10"/>
        </font>
      </dxf>
    </rfmt>
    <rfmt sheetId="4" sqref="E43" start="0" length="0">
      <dxf>
        <font>
          <sz val="10"/>
        </font>
      </dxf>
    </rfmt>
    <rfmt sheetId="4" sqref="F43" start="0" length="0">
      <dxf>
        <font>
          <sz val="10"/>
        </font>
        <numFmt numFmtId="176" formatCode="0.0_);[Red]\(0.0\)"/>
      </dxf>
    </rfmt>
    <rfmt sheetId="4" sqref="G43" start="0" length="0">
      <dxf>
        <font>
          <sz val="10"/>
        </font>
        <numFmt numFmtId="176" formatCode="0.0_);[Red]\(0.0\)"/>
      </dxf>
    </rfmt>
    <rfmt sheetId="4" sqref="H43" start="0" length="0">
      <dxf>
        <font>
          <sz val="10"/>
        </font>
      </dxf>
    </rfmt>
    <rfmt sheetId="4" sqref="I43" start="0" length="0">
      <dxf>
        <font>
          <sz val="10"/>
        </font>
      </dxf>
    </rfmt>
    <rfmt sheetId="4" sqref="J43" start="0" length="0">
      <dxf>
        <font>
          <sz val="10"/>
        </font>
        <numFmt numFmtId="176" formatCode="0.0_);[Red]\(0.0\)"/>
      </dxf>
    </rfmt>
    <rcc rId="0" sId="4" dxf="1">
      <nc r="K43" t="inlineStr">
        <is>
          <t>(単位：トン)</t>
        </is>
      </nc>
      <ndxf>
        <font>
          <sz val="10"/>
        </font>
        <numFmt numFmtId="176" formatCode="0.0_);[Red]\(0.0\)"/>
        <alignment horizontal="right" vertical="bottom"/>
      </ndxf>
    </rcc>
    <rfmt sheetId="4" sqref="M43" start="0" length="0">
      <dxf>
        <alignment horizontal="distributed" vertical="top" indent="1"/>
      </dxf>
    </rfmt>
  </rrc>
  <rrc rId="864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品類・品種別</t>
        </is>
      </nc>
      <ndxf>
        <font>
          <sz val="10"/>
        </font>
        <alignment horizontal="center" vertical="top"/>
        <border outline="0">
          <left style="thin">
            <color indexed="64"/>
          </left>
          <top style="thin">
            <color indexed="64"/>
          </top>
        </border>
      </ndxf>
    </rcc>
    <rfmt sheetId="4" sqref="B43" start="0" length="0">
      <dxf>
        <font>
          <sz val="10"/>
        </font>
        <alignment horizontal="center" vertical="top"/>
        <border outline="0">
          <right style="thin">
            <color indexed="64"/>
          </right>
          <top style="thin">
            <color indexed="64"/>
          </top>
        </border>
      </dxf>
    </rfmt>
    <rcc rId="0" sId="4" dxf="1">
      <nc r="C43" t="inlineStr">
        <is>
          <t>外国貿易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D43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43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>
      <nc r="F43" t="inlineStr">
        <is>
          <t>内国貿易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G43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H43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>
      <nc r="I43" t="inlineStr">
        <is>
          <t>輸移出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J43" t="inlineStr">
        <is>
          <t>輸移入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K43" t="inlineStr">
        <is>
          <t>合 計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65" sId="4" ref="A43:XFD43" action="deleteRow">
    <rfmt sheetId="4" xfDxf="1" sqref="A43:XFD43" start="0" length="0">
      <dxf>
        <font>
          <sz val="9"/>
        </font>
      </dxf>
    </rfmt>
    <rfmt sheetId="4" sqref="A43" start="0" length="0">
      <dxf>
        <font>
          <sz val="10"/>
        </font>
        <alignment horizontal="center" vertical="top"/>
        <border outline="0">
          <left style="thin">
            <color indexed="64"/>
          </left>
          <bottom style="thin">
            <color indexed="64"/>
          </bottom>
        </border>
      </dxf>
    </rfmt>
    <rfmt sheetId="4" sqref="B43" start="0" length="0">
      <dxf>
        <font>
          <sz val="10"/>
        </font>
        <alignment horizontal="center" vertical="top"/>
        <border outline="0">
          <right style="thin">
            <color indexed="64"/>
          </right>
          <bottom style="thin">
            <color indexed="64"/>
          </bottom>
        </border>
      </dxf>
    </rfmt>
    <rcc rId="0" sId="4" dxf="1">
      <nc r="C43" t="inlineStr">
        <is>
          <t>輸出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D43" t="inlineStr">
        <is>
          <t>輸入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E43" t="inlineStr">
        <is>
          <t>計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F43" t="inlineStr">
        <is>
          <t>移出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G43" t="inlineStr">
        <is>
          <t>移入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H43" t="inlineStr">
        <is>
          <t>計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I43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J43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K43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M43" start="0" length="0">
      <dxf>
        <alignment horizontal="distributed" vertical="top" indent="1"/>
      </dxf>
    </rfmt>
  </rrc>
  <rrc rId="866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合  計</t>
        </is>
      </nc>
      <ndxf>
        <font>
          <sz val="10"/>
        </font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4" sqref="B43" start="0" length="0">
      <dxf>
        <font>
          <sz val="10"/>
        </font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C43">
        <v>632940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3330334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3963274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F43">
        <v>84867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G43">
        <v>274348.3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359215.3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717807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3604682.3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4322489.3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67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(1)</t>
        </is>
      </nc>
      <ndxf>
        <font>
          <sz val="10"/>
        </font>
        <numFmt numFmtId="181" formatCode="\(#\)"/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農水産品</t>
          <rPh sb="0" eb="4">
            <t>ノウスイサンヒン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414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10993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11407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F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G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414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10993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11407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68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22</t>
        </is>
      </nc>
      <ndxf>
        <font>
          <sz val="10"/>
        </font>
        <numFmt numFmtId="180" formatCode="0_ 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とうもろこし</t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E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69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31</t>
        </is>
      </nc>
      <ndxf>
        <font>
          <sz val="10"/>
        </font>
        <numFmt numFmtId="180" formatCode="0_ 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野菜・果物</t>
          <rPh sb="0" eb="2">
            <t>ヤサイ</t>
          </rPh>
          <rPh sb="3" eb="5">
            <t>クダモノ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D43">
        <v>1079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1079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1079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1079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70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81</t>
        </is>
      </nc>
      <ndxf>
        <font>
          <sz val="10"/>
        </font>
        <numFmt numFmtId="180" formatCode="0_ 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水産品</t>
          <rPh sb="0" eb="2">
            <t>スイサン</t>
          </rPh>
          <rPh sb="2" eb="3">
            <t>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414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9914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10328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414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9914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10328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71" sId="4" ref="A43:XFD43" action="deleteRow">
    <rfmt sheetId="4" xfDxf="1" sqref="A43:XFD43" start="0" length="0">
      <dxf>
        <font>
          <sz val="9"/>
        </font>
      </dxf>
    </rfmt>
    <rfmt sheetId="4" sqref="A43" start="0" length="0">
      <dxf>
        <font>
          <sz val="10"/>
        </font>
        <numFmt numFmtId="180" formatCode="0_ "/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4" sqref="B43" start="0" length="0">
      <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C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H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I43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4" sqref="J43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4" sqref="K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M43" start="0" length="0">
      <dxf>
        <alignment horizontal="distributed" vertical="top" indent="1"/>
      </dxf>
    </rfmt>
  </rrc>
  <rrc rId="872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(2)</t>
        </is>
      </nc>
      <ndxf>
        <font>
          <sz val="10"/>
        </font>
        <numFmt numFmtId="181" formatCode="\(#\)"/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林産品</t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196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1159614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1159810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F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G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196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1159614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1159810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73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91</t>
        </is>
      </nc>
      <ndxf>
        <font>
          <sz val="10"/>
        </font>
        <numFmt numFmtId="180" formatCode="0_ 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原 木</t>
          <rPh sb="0" eb="1">
            <t>ハラ</t>
          </rPh>
          <rPh sb="2" eb="3">
            <t>キ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E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74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92</t>
        </is>
      </nc>
      <ndxf>
        <font>
          <sz val="10"/>
        </font>
        <numFmt numFmtId="180" formatCode="0_ 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製 材</t>
          <rPh sb="0" eb="1">
            <t>セイ</t>
          </rPh>
          <rPh sb="2" eb="3">
            <t>ザイ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196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66720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66916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196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66720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66916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75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111</t>
        </is>
      </nc>
      <ndxf>
        <font>
          <sz val="10"/>
        </font>
        <numFmt numFmtId="182" formatCode="0_);[Red]\(0\)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木材チップ</t>
          <rPh sb="0" eb="2">
            <t>モクザイ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D43">
        <v>1092743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1092743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1092743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1092743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76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121</t>
        </is>
      </nc>
      <ndxf>
        <font>
          <sz val="10"/>
        </font>
        <numFmt numFmtId="182" formatCode="0_);[Red]\(0\)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薪 炭</t>
          <rPh sb="0" eb="1">
            <t>マキ</t>
          </rPh>
          <rPh sb="2" eb="3">
            <t>スミ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D43">
        <v>151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151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151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151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77" sId="4" ref="A43:XFD43" action="deleteRow">
    <rfmt sheetId="4" xfDxf="1" sqref="A43:XFD43" start="0" length="0">
      <dxf>
        <font>
          <sz val="9"/>
        </font>
      </dxf>
    </rfmt>
    <rfmt sheetId="4" sqref="A43" start="0" length="0">
      <dxf>
        <font>
          <sz val="10"/>
        </font>
        <numFmt numFmtId="182" formatCode="0_);[Red]\(0\)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4" sqref="B43" start="0" length="0">
      <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C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H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I43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4" sqref="J43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4" sqref="K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M43" start="0" length="0">
      <dxf>
        <alignment horizontal="distributed" vertical="top" indent="1"/>
      </dxf>
    </rfmt>
  </rrc>
  <rrc rId="878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(3)</t>
        </is>
      </nc>
      <ndxf>
        <font>
          <sz val="10"/>
        </font>
        <numFmt numFmtId="180" formatCode="0_ "/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鉱産品</t>
          <rPh sb="0" eb="1">
            <t>コウ</t>
          </rPh>
          <rPh sb="1" eb="2">
            <t>サン</t>
          </rPh>
          <rPh sb="2" eb="3">
            <t>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1164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1008650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1009814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F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G43">
        <v>9090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9090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1164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1017740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1018904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79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131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石 炭</t>
          <rPh sb="0" eb="1">
            <t>イシ</t>
          </rPh>
          <rPh sb="2" eb="3">
            <t>スミ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D43">
        <v>970123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970123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  <protection locked="0"/>
      </ndxf>
    </rcc>
    <rcc rId="0" sId="4" dxf="1" numFmtId="4">
      <nc r="J43">
        <v>970123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970123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80" sId="4" ref="A43:XFD43" action="deleteRow">
    <rfmt sheetId="4" xfDxf="1" sqref="A43:XFD43" start="0" length="0">
      <dxf>
        <font>
          <sz val="9"/>
        </font>
      </dxf>
    </rfmt>
    <rcc rId="0" sId="4" dxf="1" numFmtId="30">
      <nc r="A43">
        <v>141</v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鉄鉱石</t>
          <rPh sb="0" eb="3">
            <t>テッコウセキ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D43">
        <v>10882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10882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G43">
        <v>1552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1552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12434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12434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81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151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金属鉱</t>
          <rPh sb="0" eb="2">
            <t>キンゾク</t>
          </rPh>
          <rPh sb="2" eb="3">
            <t>コウ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D43">
        <v>8165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8165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G43">
        <v>7538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7538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15703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15703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82" sId="4" ref="A43:XFD43" action="deleteRow">
    <rfmt sheetId="4" xfDxf="1" sqref="A43:XFD43" start="0" length="0">
      <dxf>
        <font>
          <sz val="9"/>
        </font>
      </dxf>
    </rfmt>
    <rcc rId="0" sId="4" dxf="1" numFmtId="30">
      <nc r="A43">
        <v>161</v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砂利・砂</t>
          <rPh sb="0" eb="2">
            <t>ジャリ</t>
          </rPh>
          <rPh sb="3" eb="4">
            <t>スナ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E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83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162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石 材</t>
          <rPh sb="0" eb="1">
            <t>イシ</t>
          </rPh>
          <rPh sb="2" eb="3">
            <t>ザイ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280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1938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2218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280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1938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2218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84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191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石灰石</t>
          <rPh sb="0" eb="3">
            <t>セッカイセキ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D43">
        <v>185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185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185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185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85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211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非金属鉱物</t>
          <rPh sb="0" eb="1">
            <t>ヒ</t>
          </rPh>
          <rPh sb="1" eb="3">
            <t>キンゾク</t>
          </rPh>
          <rPh sb="3" eb="4">
            <t>コウ</t>
          </rPh>
          <rPh sb="4" eb="5">
            <t>ブツ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884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17357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18241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884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17357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18241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86" sId="4" ref="A43:XFD43" action="deleteRow">
    <rfmt sheetId="4" xfDxf="1" sqref="A43:XFD43" start="0" length="0">
      <dxf>
        <font>
          <sz val="9"/>
        </font>
      </dxf>
    </rfmt>
    <rfmt sheetId="4" sqref="A43" start="0" length="0">
      <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4" sqref="B43" start="0" length="0">
      <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C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F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H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I43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4" sqref="J43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4" sqref="K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M43" start="0" length="0">
      <dxf>
        <alignment horizontal="distributed" vertical="top" indent="1"/>
      </dxf>
    </rfmt>
  </rrc>
  <rrc rId="887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(4)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金属機械工業品</t>
          <rPh sb="0" eb="2">
            <t>キンゾク</t>
          </rPh>
          <rPh sb="2" eb="4">
            <t>キカイ</t>
          </rPh>
          <rPh sb="4" eb="6">
            <t>コウギョウ</t>
          </rPh>
          <rPh sb="6" eb="7">
            <t>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387189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337878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725067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F43">
        <v>2547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G43">
        <v>44962.3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47509.3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389736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382840.3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772576.3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88" sId="4" ref="A43:XFD43" action="deleteRow">
    <rfmt sheetId="4" xfDxf="1" sqref="A43:XFD43" start="0" length="0">
      <dxf>
        <font>
          <sz val="9"/>
        </font>
      </dxf>
    </rfmt>
    <rcc rId="0" sId="4" dxf="1" numFmtId="30">
      <nc r="A43">
        <v>221</v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鉄 鋼</t>
          <rPh sb="0" eb="1">
            <t>テツ</t>
          </rPh>
          <rPh sb="2" eb="3">
            <t>ハガネ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E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89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222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鋼 材</t>
          <rPh sb="0" eb="1">
            <t>ハガネ</t>
          </rPh>
          <rPh sb="2" eb="3">
            <t>ザイ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5606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20856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26462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G43">
        <v>37313.300000000003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37313.300000000003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5606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58169.3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63775.3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90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231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非鉄金属</t>
          <rPh sb="0" eb="1">
            <t>ヒ</t>
          </rPh>
          <rPh sb="1" eb="2">
            <t>テツ</t>
          </rPh>
          <rPh sb="2" eb="4">
            <t>キンゾク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9546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182171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191717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G43">
        <v>367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367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9546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182538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192084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91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241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金属製品</t>
          <rPh sb="0" eb="2">
            <t>キンゾク</t>
          </rPh>
          <rPh sb="2" eb="4">
            <t>セイヒン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32642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127532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160174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F43">
        <v>1736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G43">
        <v>7267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9003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34378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134799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169177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92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 xml:space="preserve"> 251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鉄道車両</t>
          <rPh sb="0" eb="2">
            <t>テツドウ</t>
          </rPh>
          <rPh sb="2" eb="4">
            <t>シャリョウ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38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D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E43">
        <v>38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38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38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93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252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完成自動車</t>
          <rPh sb="0" eb="2">
            <t>カンセイ</t>
          </rPh>
          <rPh sb="2" eb="5">
            <t>ジドウシャ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264198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291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264489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264198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291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264489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94" sId="4" ref="A43:XFD43" action="deleteRow">
    <rfmt sheetId="4" xfDxf="1" sqref="A43:XFD43" start="0" length="0">
      <dxf>
        <font>
          <sz val="9"/>
        </font>
      </dxf>
    </rfmt>
    <rcc rId="0" sId="4" dxf="1" numFmtId="30">
      <nc r="A43">
        <v>253</v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その他輸送用車両</t>
          <rPh sb="2" eb="3">
            <t>タ</t>
          </rPh>
          <rPh sb="3" eb="6">
            <t>ユソウヨウ</t>
          </rPh>
          <rPh sb="6" eb="8">
            <t>シャリョウ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E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95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254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二輪自動車</t>
          <rPh sb="0" eb="2">
            <t>ニリン</t>
          </rPh>
          <rPh sb="2" eb="5">
            <t>ジドウシャ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326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D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E43">
        <v>326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326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326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96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255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自動車部品</t>
          <rPh sb="0" eb="3">
            <t>ジドウシャ</t>
          </rPh>
          <rPh sb="3" eb="5">
            <t>ブヒン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60085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131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60216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F43">
        <v>353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353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60438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131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60569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97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256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その他輸送機械</t>
          <rPh sb="2" eb="3">
            <t>タ</t>
          </rPh>
          <rPh sb="3" eb="5">
            <t>ユソウ</t>
          </rPh>
          <rPh sb="5" eb="7">
            <t>キカイ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E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98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261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産業機械</t>
          <rPh sb="0" eb="2">
            <t>サンギョウ</t>
          </rPh>
          <rPh sb="2" eb="4">
            <t>キカイ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3080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2751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5831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F43">
        <v>112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G43">
        <v>15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H43">
        <v>127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3192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2766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5958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899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262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電気機械</t>
          <rPh sb="0" eb="2">
            <t>デンキ</t>
          </rPh>
          <rPh sb="2" eb="4">
            <t>キカイ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E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900" sId="4" ref="A43:XFD43" action="deleteRow">
    <rfmt sheetId="4" xfDxf="1" sqref="A43:XFD43" start="0" length="0">
      <dxf>
        <font>
          <sz val="9"/>
        </font>
      </dxf>
    </rfmt>
    <rcc rId="0" sId="4" dxf="1" numFmtId="30">
      <nc r="A43">
        <v>264</v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事務用機器</t>
          <rPh sb="0" eb="3">
            <t>ジムヨウ</t>
          </rPh>
          <rPh sb="3" eb="5">
            <t>キキ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C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43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E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901" sId="4" ref="A43:XFD43" action="deleteRow">
    <rfmt sheetId="4" xfDxf="1" sqref="A43:XFD43" start="0" length="0">
      <dxf>
        <font>
          <sz val="9"/>
        </font>
      </dxf>
    </rfmt>
    <rcc rId="0" sId="4" dxf="1">
      <nc r="A43" t="inlineStr">
        <is>
          <t>265</t>
        </is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>
      <nc r="B43" t="inlineStr">
        <is>
          <t>その他機械</t>
          <rPh sb="2" eb="3">
            <t>タ</t>
          </rPh>
          <rPh sb="3" eb="5">
            <t>キカイ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C43">
        <v>11668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D43">
        <v>4146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E43">
        <v>15814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F43">
        <v>346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G43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 numFmtId="4">
      <nc r="H43">
        <v>346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 numFmtId="4">
      <nc r="I43">
        <v>12014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J43">
        <v>4146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4" dxf="1" numFmtId="4">
      <nc r="K43">
        <v>16160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M43" start="0" length="0">
      <dxf>
        <alignment horizontal="distributed" vertical="top" indent="1"/>
      </dxf>
    </rfmt>
  </rrc>
  <rrc rId="902" sId="5" ref="A46:XFD46" action="deleteRow">
    <rfmt sheetId="5" xfDxf="1" sqref="A46:XFD46" start="0" length="0">
      <dxf>
        <font>
          <sz val="9"/>
        </font>
      </dxf>
    </rfmt>
    <rfmt sheetId="5" sqref="A46" start="0" length="0">
      <dxf>
        <font>
          <sz val="10"/>
        </font>
        <numFmt numFmtId="180" formatCode="0_ "/>
        <alignment horizontal="center" vertical="top"/>
      </dxf>
    </rfmt>
    <rfmt sheetId="5" sqref="B46" start="0" length="0">
      <dxf>
        <font>
          <sz val="10"/>
        </font>
      </dxf>
    </rfmt>
    <rfmt sheetId="5" sqref="C46" start="0" length="0">
      <dxf>
        <font>
          <sz val="10"/>
        </font>
        <alignment horizontal="distributed" vertical="top" indent="1"/>
      </dxf>
    </rfmt>
    <rfmt sheetId="5" sqref="D46" start="0" length="0">
      <dxf>
        <font>
          <sz val="10"/>
        </font>
      </dxf>
    </rfmt>
    <rfmt sheetId="5" sqref="E46" start="0" length="0">
      <dxf>
        <font>
          <sz val="10"/>
        </font>
      </dxf>
    </rfmt>
    <rfmt sheetId="5" sqref="F46" start="0" length="0">
      <dxf>
        <font>
          <sz val="10"/>
        </font>
        <numFmt numFmtId="176" formatCode="0.0_);[Red]\(0.0\)"/>
      </dxf>
    </rfmt>
    <rfmt sheetId="5" sqref="G46" start="0" length="0">
      <dxf>
        <font>
          <sz val="10"/>
        </font>
        <numFmt numFmtId="176" formatCode="0.0_);[Red]\(0.0\)"/>
      </dxf>
    </rfmt>
    <rfmt sheetId="5" sqref="H46" start="0" length="0">
      <dxf>
        <font>
          <sz val="10"/>
        </font>
      </dxf>
    </rfmt>
    <rfmt sheetId="5" sqref="I46" start="0" length="0">
      <dxf>
        <font>
          <sz val="10"/>
        </font>
      </dxf>
    </rfmt>
    <rfmt sheetId="5" sqref="J46" start="0" length="0">
      <dxf>
        <font>
          <sz val="10"/>
        </font>
        <numFmt numFmtId="176" formatCode="0.0_);[Red]\(0.0\)"/>
      </dxf>
    </rfmt>
    <rcc rId="0" sId="5" dxf="1">
      <nc r="K46" t="inlineStr">
        <is>
          <t>(単位：トン)</t>
        </is>
      </nc>
      <ndxf>
        <font>
          <sz val="10"/>
        </font>
        <numFmt numFmtId="176" formatCode="0.0_);[Red]\(0.0\)"/>
        <alignment horizontal="right" vertical="top"/>
      </ndxf>
    </rcc>
    <rfmt sheetId="5" sqref="L46" start="0" length="0">
      <dxf/>
    </rfmt>
  </rrc>
  <rrc rId="903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品類・品種別</t>
        </is>
      </nc>
      <ndxf>
        <font>
          <sz val="10"/>
        </font>
        <alignment horizontal="center" vertical="top"/>
        <border outline="0">
          <left style="thin">
            <color indexed="64"/>
          </left>
          <top style="thin">
            <color indexed="64"/>
          </top>
        </border>
      </ndxf>
    </rcc>
    <rfmt sheetId="5" sqref="B46" start="0" length="0">
      <dxf>
        <font>
          <sz val="10"/>
        </font>
        <alignment horizontal="center" vertical="top"/>
        <border outline="0">
          <right style="thin">
            <color indexed="64"/>
          </right>
          <top style="thin">
            <color indexed="64"/>
          </top>
        </border>
      </dxf>
    </rfmt>
    <rcc rId="0" sId="5" dxf="1">
      <nc r="C46" t="inlineStr">
        <is>
          <t>外国貿易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D46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6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>
      <nc r="F46" t="inlineStr">
        <is>
          <t>内国貿易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G46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6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>
      <nc r="I46" t="inlineStr">
        <is>
          <t>輸移出</t>
        </is>
      </nc>
      <ndxf>
        <font>
          <sz val="10"/>
        </font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J46" t="inlineStr">
        <is>
          <t>輸移入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>
      <nc r="K46" t="inlineStr">
        <is>
          <t>合 計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5" sqref="L46" start="0" length="0">
      <dxf/>
    </rfmt>
  </rrc>
  <rrc rId="904" sId="5" ref="A46:XFD46" action="deleteRow">
    <rfmt sheetId="5" xfDxf="1" sqref="A46:XFD46" start="0" length="0">
      <dxf>
        <font>
          <sz val="9"/>
        </font>
      </dxf>
    </rfmt>
    <rfmt sheetId="5" sqref="A46" start="0" length="0">
      <dxf>
        <font>
          <sz val="10"/>
        </font>
        <alignment horizontal="center" vertical="top"/>
        <border outline="0">
          <left style="thin">
            <color indexed="64"/>
          </left>
          <bottom style="thin">
            <color indexed="64"/>
          </bottom>
        </border>
      </dxf>
    </rfmt>
    <rfmt sheetId="5" sqref="B46" start="0" length="0">
      <dxf>
        <font>
          <sz val="10"/>
        </font>
        <alignment horizontal="center" vertical="top"/>
        <border outline="0">
          <right style="thin">
            <color indexed="64"/>
          </right>
          <bottom style="thin">
            <color indexed="64"/>
          </bottom>
        </border>
      </dxf>
    </rfmt>
    <rcc rId="0" sId="5" dxf="1">
      <nc r="C46" t="inlineStr">
        <is>
          <t>輸出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>
      <nc r="D46" t="inlineStr">
        <is>
          <t>輸入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>
      <nc r="E46" t="inlineStr">
        <is>
          <t>計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>
      <nc r="F46" t="inlineStr">
        <is>
          <t>移出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>
      <nc r="G46" t="inlineStr">
        <is>
          <t>移入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>
      <nc r="H46" t="inlineStr">
        <is>
          <t>計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I46" start="0" length="0">
      <dxf>
        <font>
          <sz val="10"/>
        </font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J46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K46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5" sqref="L46" start="0" length="0">
      <dxf/>
    </rfmt>
  </rrc>
  <rrc rId="905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(5)</t>
        </is>
      </nc>
      <ndxf>
        <font>
          <sz val="10"/>
        </font>
        <numFmt numFmtId="181" formatCode="\(#\)"/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化学工業品</t>
          <rPh sb="0" eb="2">
            <t>カガク</t>
          </rPh>
          <rPh sb="2" eb="4">
            <t>コウギョウ</t>
          </rPh>
          <rPh sb="4" eb="5">
            <t>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52157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632024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684181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43695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G46">
        <v>201308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245003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95852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833332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929184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/>
    </rfmt>
  </rrc>
  <rrc rId="906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281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セメント</t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G46">
        <v>137400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137400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137400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137400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/>
    </rfmt>
  </rrc>
  <rrc rId="907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291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ガラス類</t>
          <rPh sb="3" eb="4">
            <t>ルイ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D46">
        <v>1944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1944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G46">
        <v>60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60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2004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2004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/>
    </rfmt>
  </rrc>
  <rrc rId="908" sId="5" ref="A46:XFD46" action="deleteRow">
    <rfmt sheetId="5" xfDxf="1" sqref="A46:XFD46" start="0" length="0">
      <dxf>
        <font>
          <sz val="9"/>
        </font>
      </dxf>
    </rfmt>
    <rcc rId="0" sId="5" dxf="1" numFmtId="4">
      <nc r="A46">
        <v>311</v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重油</t>
          <rPh sb="0" eb="2">
            <t>ジュウユ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D46">
        <v>17500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17500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G46">
        <v>24950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24950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42450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42450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/>
    </rfmt>
  </rrc>
  <rrc rId="909" sId="5" ref="A46:XFD46" action="deleteRow">
    <rfmt sheetId="5" xfDxf="1" sqref="A46:XFD46" start="0" length="0">
      <dxf>
        <font>
          <sz val="9"/>
        </font>
      </dxf>
    </rfmt>
    <rcc rId="0" sId="5" dxf="1" numFmtId="4">
      <nc r="A46">
        <v>321</v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その他の石油</t>
          <rPh sb="2" eb="3">
            <t>タ</t>
          </rPh>
          <rPh sb="4" eb="6">
            <t>セキユ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D46">
        <v>65280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65280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3000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G46">
        <v>7070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10070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3000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72350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75350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/>
    </rfmt>
  </rrc>
  <rrc rId="910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322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ＬＮＧ（液化天然ガス）</t>
          <rPh sb="4" eb="8">
            <t>エキカテンネン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D46">
        <v>317500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317500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317500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317500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/>
    </rfmt>
  </rrc>
  <rrc rId="911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324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その他石油製品</t>
          <rPh sb="2" eb="3">
            <t>タ</t>
          </rPh>
          <rPh sb="3" eb="4">
            <t>セキ</t>
          </rPh>
          <rPh sb="4" eb="5">
            <t>ユ</t>
          </rPh>
          <rPh sb="5" eb="7">
            <t>セイヒン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D46">
        <v>111716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111716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39220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G46">
        <v>31526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70746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39220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143242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182462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/>
    </rfmt>
  </rrc>
  <rrc rId="912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341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石炭製品</t>
          <rPh sb="0" eb="2">
            <t>セキタン</t>
          </rPh>
          <rPh sb="2" eb="4">
            <t>セイヒン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D46">
        <v>1243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1243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1243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1243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/>
    </rfmt>
  </rrc>
  <rrc rId="913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351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化学薬品</t>
          <rPh sb="0" eb="2">
            <t>カガク</t>
          </rPh>
          <rPh sb="2" eb="4">
            <t>ヤクヒン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27016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83571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110587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1475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G46">
        <v>302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1777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28491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83873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112364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/>
    </rfmt>
  </rrc>
  <rrc rId="914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361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化学肥料</t>
          <rPh sb="0" eb="2">
            <t>カガク</t>
          </rPh>
          <rPh sb="2" eb="4">
            <t>ヒリョウ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D46">
        <v>2200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2200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2200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2200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15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371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染料・塗料・合成樹脂・その他化学工業品</t>
          <rPh sb="0" eb="2">
            <t>センリョウ</t>
          </rPh>
          <rPh sb="3" eb="5">
            <t>トリョウ</t>
          </rPh>
          <rPh sb="6" eb="8">
            <t>ゴウセイ</t>
          </rPh>
          <rPh sb="8" eb="10">
            <t>ジュシ</t>
          </rPh>
          <rPh sb="13" eb="14">
            <t>タ</t>
          </rPh>
          <rPh sb="14" eb="16">
            <t>カガク</t>
          </rPh>
          <rPh sb="16" eb="18">
            <t>コウギョウ</t>
          </rPh>
          <rPh sb="18" eb="19">
            <t>ヒン</t>
          </rPh>
          <phoneticPr fontId="0"/>
        </is>
      </nc>
      <ndxf>
        <font>
          <sz val="6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25141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31070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56211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25141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31070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56211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16" sId="5" ref="A46:XFD46" action="deleteRow">
    <rfmt sheetId="5" xfDxf="1" sqref="A46:XFD46" start="0" length="0">
      <dxf>
        <font>
          <sz val="9"/>
        </font>
      </dxf>
    </rfmt>
    <rfmt sheetId="5" sqref="A46" start="0" length="0">
      <dxf>
        <font>
          <sz val="10"/>
        </font>
        <numFmt numFmtId="180" formatCode="0_ "/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B46" start="0" length="0">
      <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6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J46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K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L46" start="0" length="0">
      <dxf>
        <alignment horizontal="distributed" vertical="top" indent="1"/>
      </dxf>
    </rfmt>
  </rrc>
  <rrc rId="917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(6)</t>
        </is>
      </nc>
      <ndxf>
        <font>
          <sz val="10"/>
        </font>
        <numFmt numFmtId="181" formatCode="\(#\)"/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軽工業品</t>
          <rPh sb="0" eb="1">
            <t>ケイ</t>
          </rPh>
          <rPh sb="1" eb="2">
            <t>コウ</t>
          </rPh>
          <rPh sb="2" eb="3">
            <t>ギョウ</t>
          </rPh>
          <rPh sb="3" eb="4">
            <t>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142386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9740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152126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34787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G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34787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177173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9740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186913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18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381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紙・パルプ</t>
          <rPh sb="0" eb="1">
            <t>カミ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134186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935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135121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15321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15321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149507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935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150442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19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391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糸及び紡績半製品</t>
          <rPh sb="0" eb="1">
            <t>イト</t>
          </rPh>
          <rPh sb="1" eb="2">
            <t>オヨ</t>
          </rPh>
          <rPh sb="3" eb="5">
            <t>ボウセキ</t>
          </rPh>
          <rPh sb="5" eb="8">
            <t>ハンセイヒン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589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3285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3874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589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3285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3874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20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401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その他繊維工業品</t>
          <rPh sb="2" eb="3">
            <t>タ</t>
          </rPh>
          <rPh sb="3" eb="5">
            <t>センイ</t>
          </rPh>
          <rPh sb="5" eb="7">
            <t>コウギョウ</t>
          </rPh>
          <rPh sb="7" eb="8">
            <t>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6580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D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6580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6580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6580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21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411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砂 糖</t>
          <rPh sb="0" eb="1">
            <t>スナ</t>
          </rPh>
          <rPh sb="2" eb="3">
            <t>トウ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22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421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製造食品</t>
          <rPh sb="0" eb="2">
            <t>セイゾウ</t>
          </rPh>
          <rPh sb="2" eb="4">
            <t>ショクヒン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926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5520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6446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926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5520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6446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23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422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飲 料</t>
          <rPh sb="0" eb="1">
            <t>イン</t>
          </rPh>
          <rPh sb="2" eb="3">
            <t>リョウ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105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D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105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105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105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24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423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水</t>
          <rPh sb="0" eb="1">
            <t>ミズ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19466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19466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19466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19466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25" sId="5" ref="A46:XFD46" action="deleteRow">
    <rfmt sheetId="5" xfDxf="1" sqref="A46:XFD46" start="0" length="0">
      <dxf>
        <font>
          <sz val="9"/>
        </font>
      </dxf>
    </rfmt>
    <rcc rId="0" sId="5" dxf="1" numFmtId="4">
      <nc r="A46">
        <v>425</v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その他食料工業品</t>
          <rPh sb="2" eb="3">
            <t>タ</t>
          </rPh>
          <rPh sb="3" eb="5">
            <t>ショクリョウ</t>
          </rPh>
          <rPh sb="5" eb="7">
            <t>コウギョウ</t>
          </rPh>
          <rPh sb="7" eb="8">
            <t>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26" sId="5" ref="A46:XFD46" action="deleteRow">
    <rfmt sheetId="5" xfDxf="1" sqref="A46:XFD46" start="0" length="0">
      <dxf>
        <font>
          <sz val="9"/>
        </font>
      </dxf>
    </rfmt>
    <rfmt sheetId="5" sqref="A46" start="0" length="0">
      <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B46" start="0" length="0">
      <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6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J46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K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L46" start="0" length="0">
      <dxf>
        <alignment horizontal="distributed" vertical="top" indent="1"/>
      </dxf>
    </rfmt>
  </rrc>
  <rrc rId="927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(7)</t>
        </is>
      </nc>
      <ndxf>
        <font>
          <sz val="10"/>
        </font>
        <numFmt numFmtId="180" formatCode="0_ "/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雑工業品</t>
          <rPh sb="0" eb="1">
            <t>ザツ</t>
          </rPh>
          <rPh sb="1" eb="3">
            <t>コウギョウ</t>
          </rPh>
          <rPh sb="3" eb="4">
            <t>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39969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150625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190594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3702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G46">
        <v>18988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22690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43671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169613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213284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28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441</t>
        </is>
      </nc>
      <ndxf>
        <font>
          <sz val="10"/>
        </font>
        <numFmt numFmtId="181" formatCode="\(#\)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衣服・身廻品・はきもの</t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114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13258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13372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24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24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138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13258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13396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29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442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文房具・運動娯楽用品・楽器</t>
          <rPh sb="0" eb="3">
            <t>ブンボウグ</t>
          </rPh>
          <rPh sb="4" eb="6">
            <t>ウンドウ</t>
          </rPh>
          <rPh sb="6" eb="8">
            <t>ゴラク</t>
          </rPh>
          <rPh sb="8" eb="10">
            <t>ヨウヒン</t>
          </rPh>
          <rPh sb="11" eb="13">
            <t>ガッキ</t>
          </rPh>
          <phoneticPr fontId="0"/>
        </is>
      </nc>
      <ndxf>
        <font>
          <sz val="10"/>
        </font>
        <alignment vertical="top" shrinkToFi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D46">
        <v>694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694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694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694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30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443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家具装備品</t>
          <rPh sb="0" eb="2">
            <t>カグ</t>
          </rPh>
          <rPh sb="2" eb="5">
            <t>ソウビヒン</t>
          </rPh>
          <phoneticPr fontId="0"/>
        </is>
      </nc>
      <ndxf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541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13855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14396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541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13855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14396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31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444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その他日用品</t>
          <rPh sb="2" eb="3">
            <t>タ</t>
          </rPh>
          <rPh sb="3" eb="6">
            <t>ニチヨウヒン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32884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122609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155493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3678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G46">
        <v>11599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15277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36562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134208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170770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32" sId="5" ref="A46:XFD46" action="deleteRow">
    <rfmt sheetId="5" xfDxf="1" sqref="A46:XFD46" start="0" length="0">
      <dxf>
        <font>
          <sz val="9"/>
        </font>
      </dxf>
    </rfmt>
    <rcc rId="0" sId="5" dxf="1" numFmtId="4">
      <nc r="A46">
        <v>451</v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ゴム製品</t>
          <rPh sb="2" eb="4">
            <t>セイヒン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6430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D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6430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G46">
        <v>7389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7389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6430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7389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13819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33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461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木製品</t>
          <rPh sb="0" eb="3">
            <t>モクセイヒン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D46">
        <v>209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209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209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209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34" sId="5" ref="A46:XFD46" action="deleteRow">
    <rfmt sheetId="5" xfDxf="1" sqref="A46:XFD46" start="0" length="0">
      <dxf>
        <font>
          <sz val="9"/>
        </font>
      </dxf>
    </rfmt>
    <rcc rId="0" sId="5" dxf="1" numFmtId="4">
      <nc r="A46">
        <v>471</v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その他製造工業品</t>
          <rPh sb="2" eb="3">
            <t>タ</t>
          </rPh>
          <rPh sb="3" eb="5">
            <t>セイゾウ</t>
          </rPh>
          <rPh sb="5" eb="7">
            <t>コウギョウ</t>
          </rPh>
          <rPh sb="7" eb="8">
            <t>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35" sId="5" ref="A46:XFD46" action="deleteRow">
    <rfmt sheetId="5" xfDxf="1" sqref="A46:XFD46" start="0" length="0">
      <dxf>
        <font>
          <sz val="9"/>
        </font>
      </dxf>
    </rfmt>
    <rfmt sheetId="5" sqref="A46" start="0" length="0">
      <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B46" start="0" length="0">
      <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6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J46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K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L46" start="0" length="0">
      <dxf>
        <alignment horizontal="distributed" vertical="top" indent="1"/>
      </dxf>
    </rfmt>
  </rrc>
  <rrc rId="936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(8)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特殊品</t>
          <rPh sb="0" eb="2">
            <t>トクシュ</t>
          </rPh>
          <rPh sb="2" eb="3">
            <t>ヒン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9465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20810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30275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136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G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136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9601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20810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30411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37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481</t>
        </is>
      </nc>
      <ndxf>
        <font>
          <sz val="10"/>
        </font>
        <numFmt numFmtId="180" formatCode="0_ 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金属くず</t>
          <rPh sb="0" eb="2">
            <t>キンゾク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8685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20108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28793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133</v>
      </nc>
      <n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133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8818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20108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28926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38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491</t>
        </is>
      </nc>
      <ndxf>
        <font>
          <sz val="10"/>
        </font>
        <numFmt numFmtId="181" formatCode="\(#\)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再利用資材</t>
          <rPh sb="0" eb="3">
            <t>サイリヨウ</t>
          </rPh>
          <rPh sb="3" eb="5">
            <t>シザイ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39" sId="5" ref="A46:XFD46" action="deleteRow">
    <rfmt sheetId="5" xfDxf="1" sqref="A46:XFD46" start="0" length="0">
      <dxf>
        <font>
          <sz val="9"/>
        </font>
      </dxf>
    </rfmt>
    <rcc rId="0" sId="5" dxf="1" numFmtId="30">
      <nc r="A46">
        <v>501</v>
      </nc>
      <ndxf>
        <font>
          <sz val="10"/>
        </font>
        <numFmt numFmtId="30" formatCode="@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動植物性製造飼肥料</t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40" sId="5" ref="A46:XFD46" action="deleteRow">
    <rfmt sheetId="5" xfDxf="1" sqref="A46:XFD46" start="0" length="0">
      <dxf>
        <font>
          <sz val="9"/>
        </font>
      </dxf>
    </rfmt>
    <rcc rId="0" sId="5" dxf="1" numFmtId="4">
      <nc r="A46">
        <v>521</v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</border>
      </ndxf>
    </rcc>
    <rcc rId="0" sId="5" dxf="1">
      <nc r="B46" t="inlineStr">
        <is>
          <t>輸送用容器</t>
          <rPh sb="0" eb="3">
            <t>ユソウヨウ</t>
          </rPh>
          <rPh sb="3" eb="5">
            <t>ヨウキ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41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531</t>
        </is>
      </nc>
      <ndxf>
        <font>
          <sz val="10"/>
        </font>
        <numFmt numFmtId="183" formatCode="0##"/>
        <fill>
          <patternFill patternType="solid">
            <bgColor theme="0"/>
          </patternFill>
        </fill>
        <alignment horizontal="right" vertical="top"/>
        <border outline="0">
          <left style="thin">
            <color indexed="64"/>
          </left>
          <top style="thin">
            <color indexed="64"/>
          </top>
        </border>
      </ndxf>
    </rcc>
    <rcc rId="0" sId="5" dxf="1">
      <nc r="B46" t="inlineStr">
        <is>
          <t>取合わせ品</t>
          <rPh sb="0" eb="1">
            <t>ト</t>
          </rPh>
          <rPh sb="1" eb="2">
            <t>アワ</t>
          </rPh>
          <rPh sb="4" eb="5">
            <t>ヒン</t>
          </rPh>
          <phoneticPr fontId="0"/>
        </is>
      </nc>
      <ndxf>
        <font>
          <sz val="10"/>
        </font>
        <fill>
          <patternFill patternType="solid">
            <bgColor theme="0"/>
          </patternFill>
        </fill>
        <border outline="0">
          <right style="thin">
            <color indexed="64"/>
          </right>
          <top style="thin">
            <color indexed="64"/>
          </top>
        </border>
      </ndxf>
    </rcc>
    <rcc rId="0" sId="5" dxf="1" numFmtId="4">
      <nc r="C46">
        <v>780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702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1482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3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783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702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1485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42" sId="5" ref="A46:XFD46" action="deleteRow">
    <rfmt sheetId="5" xfDxf="1" sqref="A46:XFD46" start="0" length="0">
      <dxf>
        <font>
          <sz val="9"/>
        </font>
      </dxf>
    </rfmt>
    <rfmt sheetId="5" sqref="A46" start="0" length="0">
      <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</border>
      </dxf>
    </rfmt>
    <rfmt sheetId="5" sqref="B46" start="0" length="0">
      <dxf>
        <font>
          <sz val="10"/>
        </font>
        <border outline="0">
          <right style="thin">
            <color indexed="64"/>
          </right>
          <top style="thin">
            <color indexed="64"/>
          </top>
        </border>
      </dxf>
    </rfmt>
    <rfmt sheetId="5" sqref="C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6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J46" start="0" length="0">
      <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5" sqref="K46" start="0" length="0">
      <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L46" start="0" length="0">
      <dxf>
        <alignment horizontal="distributed" vertical="top" indent="1"/>
      </dxf>
    </rfmt>
  </rrc>
  <rrc rId="943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(9)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分類不能のもの</t>
          <rPh sb="0" eb="2">
            <t>ブンルイ</t>
          </rPh>
          <rPh sb="2" eb="4">
            <t>フノウ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C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D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E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F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G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44" sId="5" ref="A46:XFD46" action="deleteRow">
    <rfmt sheetId="5" xfDxf="1" sqref="A46:XFD46" start="0" length="0">
      <dxf>
        <font>
          <sz val="9"/>
        </font>
      </dxf>
    </rfmt>
    <rcc rId="0" sId="5" dxf="1">
      <nc r="A46" t="inlineStr">
        <is>
          <t>541</t>
        </is>
      </nc>
      <ndxf>
        <font>
          <sz val="10"/>
        </font>
        <numFmt numFmtId="183" formatCode="0##"/>
        <alignment horizontal="right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>
      <nc r="B46" t="inlineStr">
        <is>
          <t>分類不能のもの</t>
          <rPh sb="0" eb="2">
            <t>ブンルイ</t>
          </rPh>
          <rPh sb="2" eb="4">
            <t>フノウ</t>
          </rPh>
          <phoneticPr fontId="0"/>
        </is>
      </nc>
      <ndxf>
        <font>
          <sz val="10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C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E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F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6" start="0" length="0">
      <dxf>
        <font>
          <sz val="10"/>
        </font>
        <numFmt numFmtId="3" formatCode="#,##0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 numFmtId="4">
      <nc r="H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" dxf="1" numFmtId="4">
      <nc r="I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J46">
        <v>0</v>
      </nc>
      <ndxf>
        <font>
          <sz val="10"/>
        </font>
        <numFmt numFmtId="3" formatCode="#,##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5" dxf="1" numFmtId="4">
      <nc r="K46">
        <v>0</v>
      </nc>
      <ndxf>
        <font>
          <sz val="10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L46" start="0" length="0">
      <dxf>
        <alignment horizontal="distributed" vertical="top" indent="1"/>
      </dxf>
    </rfmt>
  </rrc>
  <rrc rId="945" sId="5" ref="A46:XFD46" action="deleteRow">
    <rfmt sheetId="5" xfDxf="1" sqref="A46:XFD46" start="0" length="0">
      <dxf>
        <font>
          <sz val="9"/>
        </font>
      </dxf>
    </rfmt>
    <rfmt sheetId="5" sqref="A46" start="0" length="0">
      <dxf>
        <font>
          <sz val="10"/>
        </font>
        <numFmt numFmtId="183" formatCode="0##"/>
        <alignment horizontal="center" vertical="top"/>
      </dxf>
    </rfmt>
    <rfmt sheetId="5" sqref="B46" start="0" length="0">
      <dxf>
        <font>
          <sz val="10"/>
        </font>
      </dxf>
    </rfmt>
    <rfmt sheetId="5" sqref="C46" start="0" length="0">
      <dxf>
        <font>
          <sz val="10"/>
        </font>
        <alignment horizontal="distributed" vertical="top" indent="1"/>
      </dxf>
    </rfmt>
    <rfmt sheetId="5" sqref="D46" start="0" length="0">
      <dxf>
        <font>
          <sz val="10"/>
        </font>
      </dxf>
    </rfmt>
    <rfmt sheetId="5" sqref="E46" start="0" length="0">
      <dxf>
        <font>
          <sz val="10"/>
        </font>
        <numFmt numFmtId="176" formatCode="0.0_);[Red]\(0.0\)"/>
      </dxf>
    </rfmt>
    <rfmt sheetId="5" sqref="F46" start="0" length="0">
      <dxf>
        <font>
          <sz val="10"/>
        </font>
        <alignment horizontal="distributed" vertical="top" indent="1"/>
      </dxf>
    </rfmt>
    <rfmt sheetId="5" sqref="G46" start="0" length="0">
      <dxf>
        <font>
          <sz val="10"/>
        </font>
      </dxf>
    </rfmt>
    <rfmt sheetId="5" sqref="H46" start="0" length="0">
      <dxf>
        <font>
          <sz val="10"/>
        </font>
        <numFmt numFmtId="176" formatCode="0.0_);[Red]\(0.0\)"/>
      </dxf>
    </rfmt>
    <rfmt sheetId="5" sqref="I46" start="0" length="0">
      <dxf>
        <font>
          <sz val="10"/>
        </font>
        <numFmt numFmtId="176" formatCode="0.0_);[Red]\(0.0\)"/>
      </dxf>
    </rfmt>
    <rfmt sheetId="5" sqref="J46" start="0" length="0">
      <dxf>
        <font>
          <sz val="10"/>
        </font>
      </dxf>
    </rfmt>
    <rcc rId="0" sId="5" dxf="1">
      <nc r="K46" t="inlineStr">
        <is>
          <t>資料：富山県港湾課</t>
          <rPh sb="0" eb="2">
            <t>シリョウ</t>
          </rPh>
          <rPh sb="3" eb="5">
            <t>トヤマ</t>
          </rPh>
          <rPh sb="5" eb="6">
            <t>ケン</t>
          </rPh>
          <rPh sb="6" eb="8">
            <t>コウワン</t>
          </rPh>
          <rPh sb="8" eb="9">
            <t>カ</t>
          </rPh>
          <phoneticPr fontId="0"/>
        </is>
      </nc>
      <ndxf>
        <font>
          <sz val="10"/>
        </font>
        <alignment horizontal="right" vertical="top"/>
      </ndxf>
    </rcc>
    <rfmt sheetId="5" sqref="L46" start="0" length="0">
      <dxf>
        <alignment horizontal="distributed" vertical="top" indent="1"/>
      </dxf>
    </rfmt>
  </rrc>
  <rrc rId="946" sId="7" ref="A34:XFD34" action="deleteRow">
    <rfmt sheetId="7" xfDxf="1" sqref="A34:XFD34" start="0" length="0">
      <dxf>
        <font>
          <sz val="9"/>
        </font>
      </dxf>
    </rfmt>
    <rcc rId="0" sId="7" dxf="1">
      <nc r="A34" t="inlineStr">
        <is>
          <r>
            <t>72</t>
          </r>
          <r>
            <rPr>
              <b/>
              <sz val="14"/>
              <rFont val="ＭＳ 明朝"/>
              <family val="1"/>
              <charset val="128"/>
            </rPr>
            <t>　富山新港出入貨物施設別利用状況（令和５年）</t>
          </r>
        </is>
      </nc>
      <ndxf>
        <font>
          <b/>
          <sz val="14"/>
          <name val="Century"/>
          <family val="1"/>
        </font>
      </ndxf>
    </rcc>
    <rfmt sheetId="7" sqref="C34" start="0" length="0">
      <dxf>
        <alignment horizontal="distributed" vertical="top" indent="1"/>
      </dxf>
    </rfmt>
    <rfmt sheetId="7" sqref="D34" start="0" length="0">
      <dxf>
        <numFmt numFmtId="184" formatCode="0.0_ "/>
      </dxf>
    </rfmt>
    <rfmt sheetId="7" sqref="F34" start="0" length="0">
      <dxf>
        <numFmt numFmtId="182" formatCode="0_);[Red]\(0\)"/>
      </dxf>
    </rfmt>
    <rfmt sheetId="7" sqref="G34" start="0" length="0">
      <dxf>
        <numFmt numFmtId="176" formatCode="0.0_);[Red]\(0.0\)"/>
      </dxf>
    </rfmt>
    <rfmt sheetId="7" sqref="J34" start="0" length="0">
      <dxf>
        <numFmt numFmtId="176" formatCode="0.0_);[Red]\(0.0\)"/>
      </dxf>
    </rfmt>
    <rfmt sheetId="7" sqref="K34" start="0" length="0">
      <dxf>
        <numFmt numFmtId="176" formatCode="0.0_);[Red]\(0.0\)"/>
        <alignment horizontal="right" vertical="top"/>
      </dxf>
    </rfmt>
  </rrc>
  <rrc rId="947" sId="7" ref="A34:XFD34" action="deleteRow">
    <rfmt sheetId="7" xfDxf="1" sqref="A34:XFD34" start="0" length="0">
      <dxf>
        <font>
          <sz val="9"/>
        </font>
      </dxf>
    </rfmt>
    <rcc rId="0" sId="7" dxf="1">
      <nc r="A34" t="inlineStr">
        <is>
          <t>区 分</t>
          <rPh sb="0" eb="1">
            <t>ク</t>
          </rPh>
          <rPh sb="2" eb="3">
            <t>ブン</t>
          </rPh>
          <phoneticPr fontId="0"/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B34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C34" t="inlineStr">
        <is>
          <t>延 長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 t="inlineStr">
        <is>
          <t>水 深</t>
        </is>
      </nc>
      <ndxf>
        <font>
          <sz val="10"/>
        </font>
        <numFmt numFmtId="184" formatCode="0.0_ 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 t="inlineStr">
        <is>
          <t>バース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F34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G34" t="inlineStr">
        <is>
          <t>外国貿易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H34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I34" t="inlineStr">
        <is>
          <t>内国貿易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J34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K34" t="inlineStr">
        <is>
          <t>計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48" sId="7" ref="A34:XFD34" action="deleteRow"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B34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C34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7" sqref="D34" start="0" length="0">
      <dxf>
        <font>
          <sz val="10"/>
        </font>
        <numFmt numFmtId="184" formatCode="0.0_ 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7" dxf="1">
      <nc r="E34" t="inlineStr">
        <is>
          <t>トン数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dxf="1">
      <nc r="F34" t="inlineStr">
        <is>
          <t>隻 数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dxf="1">
      <nc r="G34" t="inlineStr">
        <is>
          <t>輸 出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dxf="1">
      <nc r="H34" t="inlineStr">
        <is>
          <t>輸 入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dxf="1">
      <nc r="I34" t="inlineStr">
        <is>
          <t>移 出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dxf="1">
      <nc r="J34" t="inlineStr">
        <is>
          <t>移 入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7" sqref="K34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</rrc>
  <rrc rId="949" sId="7" ref="A34:XFD34" action="deleteRow"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B34" start="0" length="0">
      <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C34" t="inlineStr">
        <is>
          <t>(ｍ)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" dxf="1">
      <nc r="D34" t="inlineStr">
        <is>
          <t>(ｍ)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" dxf="1">
      <nc r="E34" t="inlineStr">
        <is>
          <t>(Ｄ/Ｗ)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7" sqref="F34" start="0" length="0">
      <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7" dxf="1">
      <nc r="G34" t="inlineStr">
        <is>
          <t>(トン)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" dxf="1">
      <nc r="H34" t="inlineStr">
        <is>
          <t>(トン)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" dxf="1">
      <nc r="I34" t="inlineStr">
        <is>
          <t>(トン)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" dxf="1">
      <nc r="J34" t="inlineStr">
        <is>
          <t>(トン)</t>
        </is>
      </nc>
      <ndxf>
        <font>
          <sz val="10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" dxf="1">
      <nc r="K34" t="inlineStr">
        <is>
          <t>(トン)</t>
        </is>
      </nc>
      <ndxf>
        <font>
          <sz val="10"/>
        </font>
        <numFmt numFmtId="176" formatCode="0.0_);[Red]\(0.0\)"/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950" sId="7" ref="A34:XFD34" action="deleteRow">
    <undo index="0" exp="area" dr="K34:K56" r="K57" sId="7"/>
    <undo index="0" exp="area" dr="J34:J56" r="J57" sId="7"/>
    <undo index="0" exp="area" dr="I34:I56" r="I57" sId="7"/>
    <undo index="0" exp="area" dr="H34:H56" r="H57" sId="7"/>
    <undo index="0" exp="area" dr="G34:G56" r="G57" sId="7"/>
    <undo index="65535" exp="area" dr="K34:K47" r="K48" sId="7"/>
    <undo index="65535" exp="area" dr="J34:J47" r="J48" sId="7"/>
    <undo index="65535" exp="area" dr="I34:I47" r="I48" sId="7"/>
    <undo index="65535" exp="area" dr="H34:H47" r="H48" sId="7"/>
    <undo index="65535" exp="area" dr="G34:G47" r="G48" sId="7"/>
    <rfmt sheetId="7" xfDxf="1" sqref="A34:XFD34" start="0" length="0">
      <dxf>
        <font>
          <sz val="9"/>
        </font>
      </dxf>
    </rfmt>
    <rcc rId="0" sId="7" dxf="1">
      <nc r="A34" t="inlineStr">
        <is>
          <t>公共岸壁</t>
          <rPh sb="0" eb="2">
            <t>コウキョウ</t>
          </rPh>
          <rPh sb="2" eb="4">
            <t>ガンペキ</t>
          </rPh>
          <phoneticPr fontId="0"/>
        </is>
      </nc>
      <n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B34" t="inlineStr">
        <is>
          <t xml:space="preserve"> 中央１号岸壁</t>
          <rPh sb="1" eb="3">
            <t>チュウオウ</t>
          </rPh>
          <rPh sb="4" eb="5">
            <t>ゴウ</t>
          </rPh>
          <rPh sb="5" eb="7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280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 numFmtId="4">
      <nc r="D34">
        <v>14</v>
      </nc>
      <ndxf>
        <font>
          <sz val="10"/>
          <color theme="1"/>
        </font>
        <numFmt numFmtId="184" formatCode="0.0_ 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 numFmtId="4">
      <nc r="E34">
        <v>55000</v>
      </nc>
      <n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 numFmtId="4">
      <nc r="G34">
        <v>6176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 numFmtId="4">
      <nc r="H34">
        <v>1019662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 numFmtId="4">
      <nc r="I34">
        <v>25150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 numFmtId="4">
      <nc r="J34">
        <v>47948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51" sId="7" ref="A34:XFD34" action="deleteRow">
    <undo index="0" exp="area" dr="K34:K55" r="K56" sId="7"/>
    <undo index="0" exp="area" dr="J34:J55" r="J56" sId="7"/>
    <undo index="0" exp="area" dr="I34:I55" r="I56" sId="7"/>
    <undo index="0" exp="area" dr="H34:H55" r="H56" sId="7"/>
    <undo index="0" exp="area" dr="G34:G55" r="G56" sId="7"/>
    <undo index="65535" exp="area" dr="K34:K46" r="K47" sId="7"/>
    <undo index="65535" exp="area" dr="J34:J46" r="J47" sId="7"/>
    <undo index="65535" exp="area" dr="I34:I46" r="I47" sId="7"/>
    <undo index="65535" exp="area" dr="H34:H46" r="H47" sId="7"/>
    <undo index="65535" exp="area" dr="G34:G46" r="G47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中央２号岸壁</t>
          <rPh sb="4" eb="5">
            <t>ゴウ</t>
          </rPh>
          <rPh sb="5" eb="7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185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10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15000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>
        <v>1375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9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52" sId="7" ref="A34:XFD34" action="deleteRow">
    <undo index="0" exp="area" dr="K34:K54" r="K55" sId="7"/>
    <undo index="0" exp="area" dr="J34:J54" r="J55" sId="7"/>
    <undo index="0" exp="area" dr="I34:I54" r="I55" sId="7"/>
    <undo index="0" exp="area" dr="H34:H54" r="H55" sId="7"/>
    <undo index="0" exp="area" dr="G34:G54" r="G55" sId="7"/>
    <undo index="65535" exp="area" dr="K34:K45" r="K46" sId="7"/>
    <undo index="65535" exp="area" dr="J34:J45" r="J46" sId="7"/>
    <undo index="65535" exp="area" dr="I34:I45" r="I46" sId="7"/>
    <undo index="65535" exp="area" dr="H34:H45" r="H46" sId="7"/>
    <undo index="65535" exp="area" dr="G34:G45" r="G46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中央３号岸壁</t>
          <rPh sb="4" eb="5">
            <t>ゴウ</t>
          </rPh>
          <rPh sb="5" eb="7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185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10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15000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53" sId="7" ref="A34:XFD34" action="deleteRow">
    <undo index="0" exp="area" dr="K34:K53" r="K54" sId="7"/>
    <undo index="0" exp="area" dr="J34:J53" r="J54" sId="7"/>
    <undo index="0" exp="area" dr="I34:I53" r="I54" sId="7"/>
    <undo index="0" exp="area" dr="H34:H53" r="H54" sId="7"/>
    <undo index="0" exp="area" dr="G34:G53" r="G54" sId="7"/>
    <undo index="65535" exp="area" dr="K34:K44" r="K45" sId="7"/>
    <undo index="65535" exp="area" dr="J34:J44" r="J45" sId="7"/>
    <undo index="65535" exp="area" dr="I34:I44" r="I45" sId="7"/>
    <undo index="65535" exp="area" dr="H34:H44" r="H45" sId="7"/>
    <undo index="65535" exp="area" dr="G34:G44" r="G45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中央４号岸壁</t>
          <rPh sb="4" eb="5">
            <t>ゴウ</t>
          </rPh>
          <rPh sb="5" eb="7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185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10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15000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399328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>
        <v>131313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54" sId="7" ref="A34:XFD34" action="deleteRow">
    <undo index="0" exp="area" dr="K34:K52" r="K53" sId="7"/>
    <undo index="0" exp="area" dr="J34:J52" r="J53" sId="7"/>
    <undo index="0" exp="area" dr="I34:I52" r="I53" sId="7"/>
    <undo index="0" exp="area" dr="H34:H52" r="H53" sId="7"/>
    <undo index="0" exp="area" dr="G34:G52" r="G53" sId="7"/>
    <undo index="65535" exp="area" dr="K34:K43" r="K44" sId="7"/>
    <undo index="65535" exp="area" dr="J34:J43" r="J44" sId="7"/>
    <undo index="65535" exp="area" dr="I34:I43" r="I44" sId="7"/>
    <undo index="65535" exp="area" dr="H34:H43" r="H44" sId="7"/>
    <undo index="65535" exp="area" dr="G34:G43" r="G44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中央５号岸壁</t>
          <rPh sb="4" eb="5">
            <t>ゴウ</t>
          </rPh>
          <rPh sb="5" eb="7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130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7.5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5000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>
        <v>1961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7911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>
        <v>12070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>
        <v>30841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55" sId="7" ref="A34:XFD34" action="deleteRow">
    <undo index="0" exp="area" dr="K34:K51" r="K52" sId="7"/>
    <undo index="0" exp="area" dr="J34:J51" r="J52" sId="7"/>
    <undo index="0" exp="area" dr="I34:I51" r="I52" sId="7"/>
    <undo index="0" exp="area" dr="H34:H51" r="H52" sId="7"/>
    <undo index="0" exp="area" dr="G34:G51" r="G52" sId="7"/>
    <undo index="65535" exp="area" dr="K34:K42" r="K43" sId="7"/>
    <undo index="65535" exp="area" dr="J34:J42" r="J43" sId="7"/>
    <undo index="65535" exp="area" dr="I34:I42" r="I43" sId="7"/>
    <undo index="65535" exp="area" dr="H34:H42" r="H43" sId="7"/>
    <undo index="65535" exp="area" dr="G34:G42" r="G43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中央６号岸壁</t>
          <rPh sb="4" eb="5">
            <t>ゴウ</t>
          </rPh>
          <rPh sb="5" eb="7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130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7.5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5000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>
        <v>3940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>
        <v>5011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>
        <v>6409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56" sId="7" ref="A34:XFD34" action="deleteRow">
    <undo index="0" exp="area" dr="K34:K50" r="K51" sId="7"/>
    <undo index="0" exp="area" dr="J34:J50" r="J51" sId="7"/>
    <undo index="0" exp="area" dr="I34:I50" r="I51" sId="7"/>
    <undo index="0" exp="area" dr="H34:H50" r="H51" sId="7"/>
    <undo index="0" exp="area" dr="G34:G50" r="G51" sId="7"/>
    <undo index="65535" exp="area" dr="K34:K41" r="K42" sId="7"/>
    <undo index="65535" exp="area" dr="J34:J41" r="J42" sId="7"/>
    <undo index="65535" exp="area" dr="I34:I41" r="I42" sId="7"/>
    <undo index="65535" exp="area" dr="H34:H41" r="H42" sId="7"/>
    <undo index="65535" exp="area" dr="G34:G41" r="G42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中央７号岸壁</t>
          <rPh sb="4" eb="5">
            <t>ゴウ</t>
          </rPh>
          <rPh sb="5" eb="7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60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4.5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700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57" sId="7" ref="A34:XFD34" action="deleteRow">
    <undo index="0" exp="area" dr="K34:K49" r="K50" sId="7"/>
    <undo index="0" exp="area" dr="J34:J49" r="J50" sId="7"/>
    <undo index="0" exp="area" dr="I34:I49" r="I50" sId="7"/>
    <undo index="0" exp="area" dr="H34:H49" r="H50" sId="7"/>
    <undo index="0" exp="area" dr="G34:G49" r="G50" sId="7"/>
    <undo index="65535" exp="area" dr="K34:K40" r="K41" sId="7"/>
    <undo index="65535" exp="area" dr="J34:J40" r="J41" sId="7"/>
    <undo index="65535" exp="area" dr="I34:I40" r="I41" sId="7"/>
    <undo index="65535" exp="area" dr="H34:H40" r="H41" sId="7"/>
    <undo index="65535" exp="area" dr="G34:G40" r="G41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東１号岸壁</t>
          <rPh sb="1" eb="2">
            <t>ヒガシ</t>
          </rPh>
          <rPh sb="3" eb="4">
            <t>ゴウ</t>
          </rPh>
          <rPh sb="4" eb="6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185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10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15000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41880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>
        <v>324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58" sId="7" ref="A34:XFD34" action="deleteRow">
    <undo index="0" exp="area" dr="K34:K48" r="K49" sId="7"/>
    <undo index="0" exp="area" dr="J34:J48" r="J49" sId="7"/>
    <undo index="0" exp="area" dr="I34:I48" r="I49" sId="7"/>
    <undo index="0" exp="area" dr="H34:H48" r="H49" sId="7"/>
    <undo index="0" exp="area" dr="G34:G48" r="G49" sId="7"/>
    <undo index="65535" exp="area" dr="K34:K39" r="K40" sId="7"/>
    <undo index="65535" exp="area" dr="J34:J39" r="J40" sId="7"/>
    <undo index="65535" exp="area" dr="I34:I39" r="I40" sId="7"/>
    <undo index="65535" exp="area" dr="H34:H39" r="H40" sId="7"/>
    <undo index="65535" exp="area" dr="G34:G39" r="G40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東２号岸壁</t>
          <rPh sb="1" eb="2">
            <t>ヒガシ</t>
          </rPh>
          <rPh sb="3" eb="4">
            <t>ゴウ</t>
          </rPh>
          <rPh sb="4" eb="6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185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10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15000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>
        <v>4573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6034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59" sId="7" ref="A34:XFD34" action="deleteRow">
    <undo index="0" exp="area" dr="K34:K47" r="K48" sId="7"/>
    <undo index="0" exp="area" dr="J34:J47" r="J48" sId="7"/>
    <undo index="0" exp="area" dr="I34:I47" r="I48" sId="7"/>
    <undo index="0" exp="area" dr="H34:H47" r="H48" sId="7"/>
    <undo index="0" exp="area" dr="G34:G47" r="G48" sId="7"/>
    <undo index="65535" exp="area" dr="K34:K38" r="K39" sId="7"/>
    <undo index="65535" exp="area" dr="J34:J38" r="J39" sId="7"/>
    <undo index="65535" exp="area" dr="I34:I38" r="I39" sId="7"/>
    <undo index="65535" exp="area" dr="H34:H38" r="H39" sId="7"/>
    <undo index="65535" exp="area" dr="G34:G38" r="G39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北１号岸壁</t>
          <rPh sb="1" eb="2">
            <t>キタ</t>
          </rPh>
          <rPh sb="3" eb="4">
            <t>ゴウ</t>
          </rPh>
          <rPh sb="4" eb="6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dxf="1">
      <nc r="C34">
        <v>36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dxf="1" numFmtId="4">
      <nc r="D34">
        <v>6</v>
      </nc>
      <ndxf>
        <font>
          <sz val="10"/>
          <color theme="1"/>
        </font>
        <numFmt numFmtId="184" formatCode="0.0_ 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 numFmtId="4">
      <nc r="E34">
        <v>3000</v>
      </nc>
      <ndxf>
        <font>
          <sz val="10"/>
          <color theme="1"/>
        </font>
        <numFmt numFmtId="184" formatCode="0.0_ 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 numFmtId="4">
      <nc r="G34">
        <v>198792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s="1" dxf="1" numFmtId="4">
      <nc r="H34">
        <v>315989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s="1" dxf="1" numFmtId="4">
      <nc r="I34">
        <v>10853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s="1" dxf="1" numFmtId="4">
      <nc r="J34">
        <v>4328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0" sId="7" ref="A34:XFD34" action="deleteRow">
    <undo index="0" exp="area" dr="K34:K46" r="K47" sId="7"/>
    <undo index="0" exp="area" dr="J34:J46" r="J47" sId="7"/>
    <undo index="0" exp="area" dr="I34:I46" r="I47" sId="7"/>
    <undo index="0" exp="area" dr="H34:H46" r="H47" sId="7"/>
    <undo index="0" exp="area" dr="G34:G46" r="G47" sId="7"/>
    <undo index="65535" exp="area" dr="K34:K37" r="K38" sId="7"/>
    <undo index="65535" exp="area" dr="J34:J37" r="J38" sId="7"/>
    <undo index="65535" exp="area" dr="I34:I37" r="I38" sId="7"/>
    <undo index="65535" exp="area" dr="H34:H37" r="H38" sId="7"/>
    <undo index="65535" exp="area" dr="G34:G37" r="G38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北２号岸壁</t>
          <rPh sb="1" eb="2">
            <t>キタ</t>
          </rPh>
          <rPh sb="3" eb="4">
            <t>ゴウ</t>
          </rPh>
          <rPh sb="4" eb="6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280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12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30000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>
        <v>252575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1981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1" sId="7" ref="A34:XFD34" action="deleteRow">
    <undo index="0" exp="area" dr="K34:K45" r="K46" sId="7"/>
    <undo index="0" exp="area" dr="J34:J45" r="J46" sId="7"/>
    <undo index="0" exp="area" dr="I34:I45" r="I46" sId="7"/>
    <undo index="0" exp="area" dr="H34:H45" r="H46" sId="7"/>
    <undo index="0" exp="area" dr="G34:G45" r="G46" sId="7"/>
    <undo index="65535" exp="area" dr="K34:K36" r="K37" sId="7"/>
    <undo index="65535" exp="area" dr="J34:J36" r="J37" sId="7"/>
    <undo index="65535" exp="area" dr="I34:I36" r="I37" sId="7"/>
    <undo index="65535" exp="area" dr="H34:H36" r="H37" sId="7"/>
    <undo index="65535" exp="area" dr="G34:G36" r="G37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北３号岸壁</t>
          <rPh sb="1" eb="2">
            <t>キタ</t>
          </rPh>
          <rPh sb="3" eb="4">
            <t>ゴウ</t>
          </rPh>
          <rPh sb="4" eb="6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185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10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15000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2" sId="7" ref="A34:XFD34" action="deleteRow">
    <undo index="0" exp="area" dr="K34:K44" r="K45" sId="7"/>
    <undo index="0" exp="area" dr="J34:J44" r="J45" sId="7"/>
    <undo index="0" exp="area" dr="I34:I44" r="I45" sId="7"/>
    <undo index="0" exp="area" dr="H34:H44" r="H45" sId="7"/>
    <undo index="0" exp="area" dr="G34:G44" r="G45" sId="7"/>
    <undo index="65535" exp="area" dr="K34:K35" r="K36" sId="7"/>
    <undo index="65535" exp="area" dr="J34:J35" r="J36" sId="7"/>
    <undo index="65535" exp="area" dr="I34:I35" r="I36" sId="7"/>
    <undo index="65535" exp="area" dr="H34:H35" r="H36" sId="7"/>
    <undo index="65535" exp="area" dr="G34:G35" r="G36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北４号岸壁</t>
          <rPh sb="1" eb="2">
            <t>キタ</t>
          </rPh>
          <rPh sb="3" eb="4">
            <t>ゴウ</t>
          </rPh>
          <rPh sb="4" eb="6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dxf="1">
      <nc r="C34">
        <v>60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7" dxf="1" numFmtId="4">
      <nc r="D34">
        <v>10</v>
      </nc>
      <ndxf>
        <font>
          <sz val="10"/>
          <color theme="1"/>
        </font>
        <numFmt numFmtId="184" formatCode="0.0_ 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 numFmtId="4">
      <nc r="E34">
        <v>15000</v>
      </nc>
      <ndxf>
        <font>
          <sz val="10"/>
          <color theme="1"/>
        </font>
        <numFmt numFmtId="184" formatCode="0.0_ 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>
        <v>163548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238749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>
        <v>12216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>
        <v>17159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3" sId="7" ref="A34:XFD34" action="deleteRow">
    <undo index="0" exp="area" dr="K34:K43" r="K44" sId="7"/>
    <undo index="0" exp="area" dr="J34:J43" r="J44" sId="7"/>
    <undo index="0" exp="area" dr="I34:I43" r="I44" sId="7"/>
    <undo index="0" exp="area" dr="H34:H43" r="H44" sId="7"/>
    <undo index="0" exp="area" dr="G34:G43" r="G44" sId="7"/>
    <undo index="65535" exp="area" dr="K34" r="K35" sId="7"/>
    <undo index="65535" exp="area" dr="J34" r="J35" sId="7"/>
    <undo index="65535" exp="area" dr="I34" r="I35" sId="7"/>
    <undo index="65535" exp="area" dr="H34" r="H35" sId="7"/>
    <undo index="65535" exp="area" dr="G34" r="G35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 xml:space="preserve"> 南水路さん橋</t>
          <rPh sb="1" eb="2">
            <t>ミナミ</t>
          </rPh>
          <rPh sb="2" eb="4">
            <t>スイロ</t>
          </rPh>
          <rPh sb="6" eb="7">
            <t>バシ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128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 numFmtId="4">
      <nc r="D34">
        <v>4.5</v>
      </nc>
      <ndxf>
        <font>
          <sz val="10"/>
          <color theme="1"/>
        </font>
        <numFmt numFmtId="184" formatCode="0.0_ 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 numFmtId="4">
      <nc r="E34">
        <v>700</v>
      </nc>
      <n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 numFmtId="4">
      <nc r="F34">
        <v>1</v>
      </nc>
      <n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G34" start="0" length="0">
      <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H34" start="0" length="0">
      <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I34" start="0" length="0">
      <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J34" start="0" length="0">
      <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4" sId="7" ref="A34:XFD34" action="deleteRow">
    <undo index="2" exp="ref" dr="K34" r="K43" sId="7"/>
    <undo index="0" exp="area" dr="K34:K42" r="K43" sId="7"/>
    <undo index="2" exp="ref" dr="J34" r="J43" sId="7"/>
    <undo index="0" exp="area" dr="J34:J42" r="J43" sId="7"/>
    <undo index="2" exp="ref" dr="I34" r="I43" sId="7"/>
    <undo index="0" exp="area" dr="I34:I42" r="I43" sId="7"/>
    <undo index="2" exp="ref" dr="H34" r="H43" sId="7"/>
    <undo index="0" exp="area" dr="H34:H42" r="H43" sId="7"/>
    <undo index="2" exp="ref" dr="G34" r="G43" sId="7"/>
    <undo index="0" exp="area" dr="G34:G42" r="G43" sId="7"/>
    <rfmt sheetId="7" xfDxf="1" sqref="A34:XFD34" start="0" length="0">
      <dxf>
        <font>
          <sz val="9"/>
        </font>
      </dxf>
    </rfmt>
    <rfmt sheetId="7" sqref="A34" start="0" length="0">
      <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>小 計</t>
          <rPh sb="0" eb="1">
            <t>ショウ</t>
          </rPh>
          <rPh sb="2" eb="3">
            <t>ケイ</t>
          </rPh>
          <phoneticPr fontId="0"/>
        </is>
      </nc>
      <ndxf>
        <font>
          <sz val="10"/>
          <color theme="1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C34" start="0" length="0">
      <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34" start="0" length="0">
      <dxf>
        <font>
          <sz val="10"/>
          <color theme="1"/>
        </font>
        <numFmt numFmtId="184" formatCode="0.0_ 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34" start="0" length="0">
      <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F34" start="0" length="0">
      <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s="1" dxf="1">
      <nc r="G34">
        <f>SUM(#REF!)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H34">
        <f>SUM(#REF!)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I34">
        <f>SUM(#REF!)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J34">
        <f>SUM(#REF!)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SUM(#REF!)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5" sId="7" ref="A34:XFD34" action="deleteRow">
    <undo index="0" exp="area" dr="K34:K41" r="K42" sId="7"/>
    <undo index="0" exp="area" dr="J34:J41" r="J42" sId="7"/>
    <undo index="0" exp="area" dr="I34:I41" r="I42" sId="7"/>
    <undo index="0" exp="area" dr="H34:H41" r="H42" sId="7"/>
    <undo index="0" exp="area" dr="G34:G41" r="G42" sId="7"/>
    <undo index="65535" exp="area" dr="K34:K39" r="K40" sId="7"/>
    <undo index="65535" exp="area" dr="J34:J39" r="J40" sId="7"/>
    <undo index="65535" exp="area" dr="I34:I39" r="I40" sId="7"/>
    <undo index="65535" exp="area" dr="H34:H39" r="H40" sId="7"/>
    <undo index="65535" exp="area" dr="G34:G39" r="G40" sId="7"/>
    <rfmt sheetId="7" xfDxf="1" sqref="A34:XFD34" start="0" length="0">
      <dxf>
        <font>
          <sz val="9"/>
        </font>
      </dxf>
    </rfmt>
    <rcc rId="0" sId="7" dxf="1">
      <nc r="A34" t="inlineStr">
        <is>
          <t>専用岸壁</t>
          <rPh sb="0" eb="2">
            <t>センヨウ</t>
          </rPh>
          <rPh sb="2" eb="4">
            <t>ガンペキ</t>
          </rPh>
          <phoneticPr fontId="0"/>
        </is>
      </nc>
      <ndxf>
        <font>
          <sz val="10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B34" t="inlineStr">
        <is>
          <t>北陸電力揚炭岸壁</t>
          <rPh sb="0" eb="2">
            <t>ホクリク</t>
          </rPh>
          <rPh sb="2" eb="4">
            <t>デンリョク</t>
          </rPh>
          <rPh sb="4" eb="5">
            <t>ヨウ</t>
          </rPh>
          <rPh sb="5" eb="6">
            <t>タン</t>
          </rPh>
          <rPh sb="6" eb="8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285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14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60000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3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969791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6" sId="7" ref="A34:XFD34" action="deleteRow">
    <undo index="0" exp="area" dr="K34:K40" r="K41" sId="7"/>
    <undo index="0" exp="area" dr="J34:J40" r="J41" sId="7"/>
    <undo index="0" exp="area" dr="I34:I40" r="I41" sId="7"/>
    <undo index="0" exp="area" dr="H34:H40" r="H41" sId="7"/>
    <undo index="0" exp="area" dr="G34:G40" r="G41" sId="7"/>
    <undo index="65535" exp="area" dr="K34:K38" r="K39" sId="7"/>
    <undo index="65535" exp="area" dr="J34:J38" r="J39" sId="7"/>
    <undo index="65535" exp="area" dr="I34:I38" r="I39" sId="7"/>
    <undo index="65535" exp="area" dr="H34:H38" r="H39" sId="7"/>
    <undo index="65535" exp="area" dr="G34:G38" r="G39" sId="7"/>
    <rfmt sheetId="7" xfDxf="1" sqref="A34:XFD34" start="0" length="0">
      <dxf>
        <font>
          <sz val="9"/>
        </font>
      </dxf>
    </rfmt>
    <rfmt sheetId="7" sqref="A34" start="0" length="0">
      <dxf>
        <font>
          <sz val="11"/>
          <color auto="1"/>
          <name val="ＭＳ ゴシック"/>
          <family val="3"/>
          <scheme val="none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>北陸電力LNG桟橋</t>
          <rPh sb="0" eb="2">
            <t>ホクリク</t>
          </rPh>
          <rPh sb="2" eb="4">
            <t>デンリョク</t>
          </rPh>
          <rPh sb="7" eb="9">
            <t>サンバシ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450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14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150000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317500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7" sId="7" ref="A34:XFD34" action="deleteRow">
    <undo index="0" exp="area" dr="K34:K39" r="K40" sId="7"/>
    <undo index="0" exp="area" dr="J34:J39" r="J40" sId="7"/>
    <undo index="0" exp="area" dr="I34:I39" r="I40" sId="7"/>
    <undo index="0" exp="area" dr="H34:H39" r="H40" sId="7"/>
    <undo index="0" exp="area" dr="G34:G39" r="G40" sId="7"/>
    <undo index="65535" exp="area" dr="K34:K37" r="K38" sId="7"/>
    <undo index="65535" exp="area" dr="J34:J37" r="J38" sId="7"/>
    <undo index="65535" exp="area" dr="I34:I37" r="I38" sId="7"/>
    <undo index="65535" exp="area" dr="H34:H37" r="H38" sId="7"/>
    <undo index="65535" exp="area" dr="G34:G37" r="G38" sId="7"/>
    <rfmt sheetId="7" xfDxf="1" sqref="A34:XFD34" start="0" length="0">
      <dxf>
        <font>
          <sz val="9"/>
        </font>
      </dxf>
    </rfmt>
    <rfmt sheetId="7" sqref="A34" start="0" length="0">
      <dxf>
        <font>
          <sz val="11"/>
          <color auto="1"/>
          <name val="ＭＳ ゴシック"/>
          <family val="3"/>
          <scheme val="none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>北陸電力岸壁</t>
          <rPh sb="0" eb="2">
            <t>ホクリク</t>
          </rPh>
          <rPh sb="2" eb="4">
            <t>デンリョク</t>
          </rPh>
          <rPh sb="5" eb="6">
            <t>ホクガン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140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1000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6000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>
        <v>24950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8" sId="7" ref="A34:XFD34" action="deleteRow">
    <undo index="0" exp="area" dr="K34:K38" r="K39" sId="7"/>
    <undo index="0" exp="area" dr="J34:J38" r="J39" sId="7"/>
    <undo index="0" exp="area" dr="I34:I38" r="I39" sId="7"/>
    <undo index="0" exp="area" dr="H34:H38" r="H39" sId="7"/>
    <undo index="0" exp="area" dr="G34:G38" r="G39" sId="7"/>
    <undo index="65535" exp="area" dr="K34:K36" r="K37" sId="7"/>
    <undo index="65535" exp="area" dr="J34:J36" r="J37" sId="7"/>
    <undo index="65535" exp="area" dr="I34:I36" r="I37" sId="7"/>
    <undo index="65535" exp="area" dr="H34:H36" r="H37" sId="7"/>
    <undo index="65535" exp="area" dr="G34:G36" r="G37" sId="7"/>
    <rfmt sheetId="7" xfDxf="1" sqref="A34:XFD34" start="0" length="0">
      <dxf>
        <font>
          <sz val="9"/>
        </font>
      </dxf>
    </rfmt>
    <rfmt sheetId="7" sqref="A34" start="0" length="0">
      <dxf>
        <font>
          <sz val="11"/>
          <color auto="1"/>
          <name val="ＭＳ ゴシック"/>
          <family val="3"/>
          <scheme val="none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>アイ・テック岸壁</t>
          <rPh sb="6" eb="8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130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7.5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5000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>
        <v>5500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>
        <v>101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>
        <v>11076.3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9" sId="7" ref="A34:XFD34" action="deleteRow">
    <undo index="0" exp="area" dr="K34:K37" r="K38" sId="7"/>
    <undo index="0" exp="area" dr="J34:J37" r="J38" sId="7"/>
    <undo index="0" exp="area" dr="I34:I37" r="I38" sId="7"/>
    <undo index="0" exp="area" dr="H34:H37" r="H38" sId="7"/>
    <undo index="0" exp="area" dr="G34:G37" r="G38" sId="7"/>
    <undo index="65535" exp="area" dr="K34:K35" r="K36" sId="7"/>
    <undo index="65535" exp="area" dr="J34:J35" r="J36" sId="7"/>
    <undo index="65535" exp="area" dr="I34:I35" r="I36" sId="7"/>
    <undo index="65535" exp="area" dr="H34:H35" r="H36" sId="7"/>
    <undo index="65535" exp="area" dr="G34:G35" r="G36" sId="7"/>
    <rfmt sheetId="7" xfDxf="1" sqref="A34:XFD34" start="0" length="0">
      <dxf>
        <font>
          <sz val="9"/>
        </font>
      </dxf>
    </rfmt>
    <rfmt sheetId="7" sqref="A34" start="0" length="0">
      <dxf>
        <font>
          <sz val="11"/>
          <color auto="1"/>
          <name val="ＭＳ ゴシック"/>
          <family val="3"/>
          <scheme val="none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>北陸電力A岸壁</t>
          <rPh sb="0" eb="2">
            <t>ホクリク</t>
          </rPh>
          <rPh sb="2" eb="4">
            <t>デンリョク</t>
          </rPh>
          <rPh sb="5" eb="7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373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D34">
        <v>10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E34">
        <v>15000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2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G34" t="inlineStr">
        <is>
          <t/>
        </is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H34" t="inlineStr">
        <is>
          <t/>
        </is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I34" t="inlineStr">
        <is>
          <t/>
        </is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J34" t="inlineStr">
        <is>
          <t/>
        </is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70" sId="7" ref="A34:XFD34" action="deleteRow">
    <undo index="0" exp="area" dr="K34:K36" r="K37" sId="7"/>
    <undo index="0" exp="area" dr="J34:J36" r="J37" sId="7"/>
    <undo index="0" exp="area" dr="I34:I36" r="I37" sId="7"/>
    <undo index="0" exp="area" dr="H34:H36" r="H37" sId="7"/>
    <undo index="0" exp="area" dr="G34:G36" r="G37" sId="7"/>
    <undo index="65535" exp="area" dr="K34" r="K35" sId="7"/>
    <undo index="65535" exp="area" dr="J34" r="J35" sId="7"/>
    <undo index="65535" exp="area" dr="I34" r="I35" sId="7"/>
    <undo index="65535" exp="area" dr="H34" r="H35" sId="7"/>
    <undo index="65535" exp="area" dr="G34" r="G35" sId="7"/>
    <rfmt sheetId="7" xfDxf="1" sqref="A34:XFD34" start="0" length="0">
      <dxf>
        <font>
          <sz val="9"/>
        </font>
      </dxf>
    </rfmt>
    <rfmt sheetId="7" sqref="A34" start="0" length="0">
      <dxf>
        <font>
          <sz val="11"/>
          <color auto="1"/>
          <name val="ＭＳ ゴシック"/>
          <family val="3"/>
          <scheme val="none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>北陸電力B岸壁</t>
          <rPh sb="0" eb="2">
            <t>ホクリク</t>
          </rPh>
          <rPh sb="2" eb="4">
            <t>デンリョク</t>
          </rPh>
          <rPh sb="5" eb="7">
            <t>ガンペキ</t>
          </rPh>
          <phoneticPr fontId="0"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C34">
        <v>180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 numFmtId="4">
      <nc r="D34">
        <v>10</v>
      </nc>
      <ndxf>
        <font>
          <sz val="10"/>
          <color theme="1"/>
        </font>
        <numFmt numFmtId="184" formatCode="0.0_ "/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 numFmtId="4">
      <nc r="E34">
        <v>15000</v>
      </nc>
      <n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F34">
        <v>1</v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G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H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I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dxf="1">
      <nc r="J34" t="inlineStr">
        <is>
          <t/>
        </is>
      </nc>
      <n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71" sId="7" ref="A34:XFD34" action="deleteRow">
    <undo index="65535" exp="ref" dr="K34" r="K36" sId="7"/>
    <undo index="0" exp="area" dr="K34:K35" r="K36" sId="7"/>
    <undo index="65535" exp="ref" dr="J34" r="J36" sId="7"/>
    <undo index="0" exp="area" dr="J34:J35" r="J36" sId="7"/>
    <undo index="65535" exp="ref" dr="I34" r="I36" sId="7"/>
    <undo index="0" exp="area" dr="I34:I35" r="I36" sId="7"/>
    <undo index="65535" exp="ref" dr="H34" r="H36" sId="7"/>
    <undo index="0" exp="area" dr="H34:H35" r="H36" sId="7"/>
    <undo index="65535" exp="ref" dr="G34" r="G36" sId="7"/>
    <undo index="0" exp="area" dr="G34:G35" r="G36" sId="7"/>
    <rfmt sheetId="7" xfDxf="1" sqref="A34:XFD34" start="0" length="0">
      <dxf>
        <font>
          <sz val="9"/>
        </font>
      </dxf>
    </rfmt>
    <rfmt sheetId="7" sqref="A34" start="0" length="0">
      <dxf>
        <font>
          <sz val="11"/>
          <color auto="1"/>
          <name val="ＭＳ ゴシック"/>
          <family val="3"/>
          <scheme val="none"/>
        </font>
        <alignment horizontal="center" vertical="top" textRotation="255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dxf="1">
      <nc r="B34" t="inlineStr">
        <is>
          <t>小 計</t>
          <rPh sb="0" eb="1">
            <t>ショウ</t>
          </rPh>
          <rPh sb="2" eb="3">
            <t>ケイ</t>
          </rPh>
          <phoneticPr fontId="0"/>
        </is>
      </nc>
      <ndxf>
        <font>
          <sz val="10"/>
          <color theme="1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" sqref="C34" start="0" length="0">
      <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34" start="0" length="0">
      <dxf>
        <font>
          <sz val="10"/>
          <color theme="1"/>
        </font>
        <numFmt numFmtId="184" formatCode="0.0_ 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34" start="0" length="0">
      <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F34" start="0" length="0">
      <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s="1" dxf="1">
      <nc r="G34">
        <f>SUM(#REF!)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H34">
        <f>SUM(#REF!)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I34">
        <f>SUM(#REF!)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J34">
        <f>SUM(#REF!)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SUM(#REF!)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72" sId="7" ref="A34:XFD34" action="deleteRow">
    <undo index="0" exp="area" dr="K34" r="K35" sId="7"/>
    <undo index="0" exp="area" dr="J34" r="J35" sId="7"/>
    <undo index="0" exp="area" dr="I34" r="I35" sId="7"/>
    <undo index="0" exp="area" dr="H34" r="H35" sId="7"/>
    <undo index="0" exp="area" dr="G34" r="G35" sId="7"/>
    <rfmt sheetId="7" xfDxf="1" sqref="A34:XFD34" start="0" length="0">
      <dxf>
        <font>
          <sz val="9"/>
        </font>
      </dxf>
    </rfmt>
    <rcc rId="0" sId="7" dxf="1">
      <nc r="A34" t="inlineStr">
        <is>
          <t>海  上</t>
          <rPh sb="0" eb="1">
            <t>ウミ</t>
          </rPh>
          <rPh sb="3" eb="4">
            <t>ウエ</t>
          </rPh>
          <phoneticPr fontId="0"/>
        </is>
      </nc>
      <ndxf>
        <font>
          <sz val="10"/>
        </font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7" sqref="B34" start="0" length="0">
      <dxf>
        <font>
          <sz val="10"/>
        </font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C34" start="0" length="0">
      <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34" start="0" length="0">
      <dxf>
        <font>
          <sz val="10"/>
          <color theme="1"/>
        </font>
        <numFmt numFmtId="184" formatCode="0.0_ 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34" start="0" length="0">
      <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F34" start="0" length="0">
      <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s="1" dxf="1" numFmtId="4">
      <nc r="G34">
        <v>0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 numFmtId="4">
      <nc r="H34">
        <v>0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 numFmtId="4">
      <nc r="I34">
        <v>19466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 numFmtId="4">
      <nc r="J34">
        <v>0</v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fill>
          <patternFill patternType="solid">
            <bgColor indexed="9"/>
          </patternFill>
        </fill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SUM(G34:J34)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73" sId="7" ref="A34:XFD34" action="deleteRow">
    <rfmt sheetId="7" xfDxf="1" sqref="A34:XFD34" start="0" length="0">
      <dxf>
        <font>
          <sz val="9"/>
        </font>
      </dxf>
    </rfmt>
    <rcc rId="0" sId="7" dxf="1">
      <nc r="A34" t="inlineStr">
        <is>
          <t>合  計</t>
          <rPh sb="0" eb="1">
            <t>ゴウ</t>
          </rPh>
          <rPh sb="3" eb="4">
            <t>ケイ</t>
          </rPh>
          <phoneticPr fontId="0"/>
        </is>
      </nc>
      <ndxf>
        <font>
          <sz val="10"/>
        </font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7" sqref="B34" start="0" length="0">
      <dxf>
        <font>
          <sz val="10"/>
        </font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C34" start="0" length="0">
      <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D34" start="0" length="0">
      <dxf>
        <font>
          <sz val="10"/>
          <color theme="1"/>
        </font>
        <numFmt numFmtId="184" formatCode="0.0_ 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E34" start="0" length="0">
      <dxf>
        <font>
          <sz val="10"/>
          <color theme="1"/>
        </font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7" sqref="F34" start="0" length="0">
      <dxf>
        <font>
          <sz val="10"/>
          <color theme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7" s="1" dxf="1">
      <nc r="G34">
        <f>(SUM(#REF!)-(SUM(#REF!)+SUM(#REF!)))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H34">
        <f>(SUM(#REF!)-(SUM(#REF!)+SUM(#REF!)))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I34">
        <f>(SUM(#REF!)-(SUM(#REF!)+SUM(#REF!)))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J34">
        <f>(SUM(#REF!)-(SUM(#REF!)+SUM(#REF!)))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" s="1" dxf="1">
      <nc r="K34">
        <f>(SUM(#REF!)-(SUM(#REF!)+SUM(#REF!)))</f>
      </nc>
      <ndxf>
        <font>
          <sz val="10"/>
          <color theme="1"/>
          <name val="ＭＳ ゴシック"/>
          <family val="3"/>
          <scheme val="none"/>
        </font>
        <numFmt numFmtId="6" formatCode="#,##0;[Red]\-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74" sId="7" ref="A34:XFD34" action="deleteRow">
    <rfmt sheetId="7" xfDxf="1" sqref="A34:XFD34" start="0" length="0">
      <dxf>
        <font>
          <sz val="9"/>
        </font>
      </dxf>
    </rfmt>
    <rfmt sheetId="7" sqref="A34" start="0" length="0">
      <dxf>
        <font>
          <strike/>
          <sz val="10"/>
        </font>
        <numFmt numFmtId="183" formatCode="0##"/>
        <alignment horizontal="left" vertical="top"/>
        <border outline="0">
          <top style="thin">
            <color indexed="64"/>
          </top>
        </border>
      </dxf>
    </rfmt>
    <rfmt sheetId="7" sqref="B34" start="0" length="0">
      <dxf>
        <font>
          <sz val="10"/>
        </font>
        <alignment horizontal="distributed" vertical="top"/>
        <border outline="0">
          <right style="thin">
            <color indexed="64"/>
          </right>
          <top style="thin">
            <color indexed="64"/>
          </top>
        </border>
      </dxf>
    </rfmt>
    <rfmt sheetId="7" sqref="C34" start="0" length="0">
      <dxf>
        <font>
          <sz val="10"/>
        </font>
        <numFmt numFmtId="185" formatCode="#,##0_);[Red]\(#,##0\)"/>
        <border outline="0">
          <left style="thin">
            <color indexed="64"/>
          </left>
          <top style="thin">
            <color indexed="64"/>
          </top>
        </border>
      </dxf>
    </rfmt>
    <rfmt sheetId="7" sqref="D34" start="0" length="0">
      <dxf>
        <font>
          <sz val="10"/>
        </font>
        <numFmt numFmtId="184" formatCode="0.0_ "/>
        <alignment horizontal="right" vertical="top"/>
        <border outline="0">
          <top style="thin">
            <color indexed="64"/>
          </top>
        </border>
      </dxf>
    </rfmt>
    <rfmt sheetId="7" sqref="E34" start="0" length="0">
      <dxf>
        <font>
          <sz val="10"/>
        </font>
        <numFmt numFmtId="185" formatCode="#,##0_);[Red]\(#,##0\)"/>
        <border outline="0">
          <top style="thin">
            <color indexed="64"/>
          </top>
        </border>
      </dxf>
    </rfmt>
    <rfmt sheetId="7" sqref="F34" start="0" length="0">
      <dxf>
        <font>
          <sz val="10"/>
        </font>
        <numFmt numFmtId="185" formatCode="#,##0_);[Red]\(#,##0\)"/>
        <border outline="0">
          <top style="thin">
            <color indexed="64"/>
          </top>
        </border>
      </dxf>
    </rfmt>
    <rfmt sheetId="7" sqref="G34" start="0" length="0">
      <dxf>
        <font>
          <sz val="10"/>
        </font>
        <numFmt numFmtId="185" formatCode="#,##0_);[Red]\(#,##0\)"/>
        <border outline="0">
          <top style="thin">
            <color indexed="64"/>
          </top>
        </border>
      </dxf>
    </rfmt>
    <rfmt sheetId="7" sqref="H34" start="0" length="0">
      <dxf>
        <font>
          <sz val="10"/>
        </font>
        <numFmt numFmtId="185" formatCode="#,##0_);[Red]\(#,##0\)"/>
        <border outline="0">
          <top style="thin">
            <color indexed="64"/>
          </top>
        </border>
      </dxf>
    </rfmt>
    <rfmt sheetId="7" sqref="I34" start="0" length="0">
      <dxf>
        <font>
          <sz val="10"/>
        </font>
        <numFmt numFmtId="185" formatCode="#,##0_);[Red]\(#,##0\)"/>
        <border outline="0">
          <top style="thin">
            <color indexed="64"/>
          </top>
        </border>
      </dxf>
    </rfmt>
    <rfmt sheetId="7" sqref="J34" start="0" length="0">
      <dxf>
        <font>
          <sz val="10"/>
        </font>
        <border outline="0">
          <right style="thin">
            <color indexed="64"/>
          </right>
          <top style="thin">
            <color indexed="64"/>
          </top>
        </border>
      </dxf>
    </rfmt>
    <rcc rId="0" sId="7" dxf="1">
      <nc r="K34" t="inlineStr">
        <is>
          <t>資料：富山県港湾課</t>
          <rPh sb="0" eb="2">
            <t>シリョウ</t>
          </rPh>
          <rPh sb="3" eb="5">
            <t>トヤマ</t>
          </rPh>
          <rPh sb="5" eb="6">
            <t>ケン</t>
          </rPh>
          <rPh sb="6" eb="8">
            <t>コウワン</t>
          </rPh>
          <rPh sb="8" eb="9">
            <t>カ</t>
          </rPh>
          <phoneticPr fontId="0"/>
        </is>
      </nc>
      <ndxf>
        <font>
          <sz val="10"/>
        </font>
        <alignment horizontal="right" vertical="top"/>
        <border outline="0">
          <left style="thin">
            <color indexed="64"/>
          </left>
          <top style="thin">
            <color indexed="64"/>
          </top>
        </border>
      </ndxf>
    </rcc>
  </rrc>
  <rcv guid="{34C11C76-AB78-4D38-A477-2E85541D239A}" action="delete"/>
  <rdn rId="0" localSheetId="1" customView="1" name="Z_34C11C76_AB78_4D38_A477_2E85541D239A_.wvu.PrintArea" hidden="1" oldHidden="1">
    <formula>'67 入港船舶'!$A$1:$I$12</formula>
    <oldFormula>'67 入港船舶'!$A$1:$I$12</oldFormula>
  </rdn>
  <rdn rId="0" localSheetId="2" customView="1" name="Z_34C11C76_AB78_4D38_A477_2E85541D239A_.wvu.PrintArea" hidden="1" oldHidden="1">
    <formula>'68 取扱貨物量'!$A$1:$H$10</formula>
    <oldFormula>'68 取扱貨物量'!$A$1:$H$10</oldFormula>
  </rdn>
  <rdn rId="0" localSheetId="2" customView="1" name="Z_34C11C76_AB78_4D38_A477_2E85541D239A_.wvu.Rows" hidden="1" oldHidden="1">
    <formula>'68 取扱貨物量'!$13:$13</formula>
    <oldFormula>'68 取扱貨物量'!$13:$13</oldFormula>
  </rdn>
  <rdn rId="0" localSheetId="3" customView="1" name="Z_34C11C76_AB78_4D38_A477_2E85541D239A_.wvu.PrintArea" hidden="1" oldHidden="1">
    <formula>'69 入港船舶トン数別'!$A$1:$O$11</formula>
    <oldFormula>'69 入港船舶トン数別'!$A$1:$O$11</oldFormula>
  </rdn>
  <rdn rId="0" localSheetId="4" customView="1" name="Z_34C11C76_AB78_4D38_A477_2E85541D239A_.wvu.PrintArea" hidden="1" oldHidden="1">
    <formula>'70 出入貨物状況① '!$A$1:$K$41</formula>
    <oldFormula>'70 出入貨物状況① '!$A$1:$K$41</oldFormula>
  </rdn>
  <rdn rId="0" localSheetId="5" customView="1" name="Z_34C11C76_AB78_4D38_A477_2E85541D239A_.wvu.PrintArea" hidden="1" oldHidden="1">
    <formula>'70-2 出入貨物状況②'!$A$1:$K$44</formula>
    <oldFormula>'70-2 出入貨物状況②'!$A$1:$K$44</oldFormula>
  </rdn>
  <rdn rId="0" localSheetId="6" customView="1" name="Z_34C11C76_AB78_4D38_A477_2E85541D239A_.wvu.PrintArea" hidden="1" oldHidden="1">
    <formula>'71 国籍別隻数'!$A$1:$V$16</formula>
    <oldFormula>'71 国籍別隻数'!$A$1:$V$16</oldFormula>
  </rdn>
  <rdn rId="0" localSheetId="6" customView="1" name="Z_34C11C76_AB78_4D38_A477_2E85541D239A_.wvu.FilterData" hidden="1" oldHidden="1">
    <formula>'71 国籍別隻数'!$F$10:$L$11</formula>
    <oldFormula>'71 国籍別隻数'!$F$10:$L$11</oldFormula>
  </rdn>
  <rdn rId="0" localSheetId="7" customView="1" name="Z_34C11C76_AB78_4D38_A477_2E85541D239A_.wvu.PrintArea" hidden="1" oldHidden="1">
    <formula>'72利用状況'!$A$1:$K$29</formula>
    <oldFormula>'72利用状況'!$A$1:$K$29</oldFormula>
  </rdn>
  <rdn rId="0" localSheetId="7" customView="1" name="Z_34C11C76_AB78_4D38_A477_2E85541D239A_.wvu.FilterData" hidden="1" oldHidden="1">
    <formula>'72利用状況'!$A$1:$K$29</formula>
    <oldFormula>'72利用状況'!$A$1:$K$29</oldFormula>
  </rdn>
  <rdn rId="0" localSheetId="8" customView="1" name="Z_34C11C76_AB78_4D38_A477_2E85541D239A_.wvu.PrintArea" hidden="1" oldHidden="1">
    <formula>'73 貨物取扱状況①'!$A$1:$L$31</formula>
    <oldFormula>'73 貨物取扱状況①'!$A$1:$L$31</oldFormula>
  </rdn>
  <rdn rId="0" localSheetId="9" customView="1" name="Z_34C11C76_AB78_4D38_A477_2E85541D239A_.wvu.PrintArea" hidden="1" oldHidden="1">
    <formula>'73-2貨物取扱状況②'!$A$1:$L$37</formula>
    <oldFormula>'73-2貨物取扱状況②'!$A$1:$L$37</oldFormula>
  </rdn>
  <rdn rId="0" localSheetId="10" customView="1" name="Z_34C11C76_AB78_4D38_A477_2E85541D239A_.wvu.PrintArea" hidden="1" oldHidden="1">
    <formula>'74 貨物取扱本数'!$A$1:$L$12</formula>
    <oldFormula>'74 貨物取扱本数'!$A$1:$L$12</oldFormula>
  </rdn>
  <rdn rId="0" localSheetId="11" customView="1" name="Z_34C11C76_AB78_4D38_A477_2E85541D239A_.wvu.PrintArea" hidden="1" oldHidden="1">
    <formula>'75 取扱推移'!$A$1:$J$10</formula>
    <oldFormula>'75 取扱推移'!$A$1:$J$10</oldFormula>
  </rdn>
  <rcv guid="{34C11C76-AB78-4D38-A477-2E85541D239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5" Type="http://schemas.openxmlformats.org/officeDocument/2006/relationships/printerSettings" Target="../printerSettings/printerSettings59.bin"/><Relationship Id="rId4" Type="http://schemas.openxmlformats.org/officeDocument/2006/relationships/printerSettings" Target="../printerSettings/printerSettings5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7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6" Type="http://schemas.openxmlformats.org/officeDocument/2006/relationships/printerSettings" Target="../printerSettings/printerSettings48.bin"/><Relationship Id="rId5" Type="http://schemas.openxmlformats.org/officeDocument/2006/relationships/printerSettings" Target="../printerSettings/printerSettings47.bin"/><Relationship Id="rId4" Type="http://schemas.openxmlformats.org/officeDocument/2006/relationships/printerSettings" Target="../printerSettings/printerSettings4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5" Type="http://schemas.openxmlformats.org/officeDocument/2006/relationships/printerSettings" Target="../printerSettings/printerSettings53.bin"/><Relationship Id="rId4" Type="http://schemas.openxmlformats.org/officeDocument/2006/relationships/printerSettings" Target="../printerSettings/printerSettings5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showGridLines="0" tabSelected="1" view="pageBreakPreview" zoomScaleSheetLayoutView="100" workbookViewId="0"/>
  </sheetViews>
  <sheetFormatPr defaultColWidth="9" defaultRowHeight="10.8" x14ac:dyDescent="0.2"/>
  <cols>
    <col min="1" max="1" width="11.109375" style="1" customWidth="1"/>
    <col min="2" max="2" width="6.109375" style="2" bestFit="1" customWidth="1"/>
    <col min="3" max="3" width="6.109375" style="1" bestFit="1" customWidth="1"/>
    <col min="4" max="4" width="7.6640625" style="3" bestFit="1" customWidth="1"/>
    <col min="5" max="6" width="10.77734375" style="1" bestFit="1" customWidth="1"/>
    <col min="7" max="7" width="7.6640625" style="3" bestFit="1" customWidth="1"/>
    <col min="8" max="8" width="9.5546875" style="1" customWidth="1"/>
    <col min="9" max="9" width="8.33203125" style="2" bestFit="1" customWidth="1"/>
    <col min="10" max="12" width="11.21875" style="1" customWidth="1"/>
    <col min="13" max="15" width="8.77734375" style="1" customWidth="1"/>
    <col min="16" max="16384" width="9" style="1"/>
  </cols>
  <sheetData>
    <row r="1" spans="1:15" ht="18" customHeight="1" x14ac:dyDescent="0.2">
      <c r="A1" s="5" t="s">
        <v>47</v>
      </c>
      <c r="B1" s="8"/>
      <c r="C1" s="14"/>
      <c r="D1" s="20"/>
      <c r="E1" s="14"/>
      <c r="F1" s="14"/>
      <c r="G1" s="20"/>
      <c r="H1" s="8"/>
      <c r="I1" s="8"/>
      <c r="J1" s="14"/>
      <c r="K1" s="14"/>
      <c r="L1" s="14"/>
      <c r="M1" s="14"/>
      <c r="N1" s="14"/>
      <c r="O1" s="14"/>
    </row>
    <row r="2" spans="1:15" s="4" customFormat="1" ht="12" x14ac:dyDescent="0.2">
      <c r="B2" s="9"/>
      <c r="C2" s="15"/>
      <c r="D2" s="21"/>
      <c r="E2" s="15"/>
      <c r="F2" s="15"/>
      <c r="G2" s="21"/>
      <c r="H2" s="13"/>
      <c r="I2" s="33" t="s">
        <v>43</v>
      </c>
      <c r="J2" s="39"/>
      <c r="K2" s="39"/>
      <c r="L2" s="39"/>
      <c r="M2" s="39"/>
      <c r="N2" s="39"/>
      <c r="O2" s="39"/>
    </row>
    <row r="3" spans="1:15" x14ac:dyDescent="0.2">
      <c r="A3" s="194" t="s">
        <v>42</v>
      </c>
      <c r="B3" s="197" t="s">
        <v>41</v>
      </c>
      <c r="C3" s="16"/>
      <c r="D3" s="22"/>
      <c r="E3" s="197" t="s">
        <v>39</v>
      </c>
      <c r="F3" s="16"/>
      <c r="G3" s="22"/>
      <c r="H3" s="197" t="s">
        <v>38</v>
      </c>
      <c r="I3" s="34"/>
      <c r="K3" s="40"/>
      <c r="L3" s="40"/>
      <c r="N3" s="40"/>
    </row>
    <row r="4" spans="1:15" x14ac:dyDescent="0.15">
      <c r="A4" s="195"/>
      <c r="B4" s="198"/>
      <c r="C4" s="17" t="s">
        <v>35</v>
      </c>
      <c r="D4" s="23" t="s">
        <v>32</v>
      </c>
      <c r="E4" s="198"/>
      <c r="F4" s="17" t="s">
        <v>35</v>
      </c>
      <c r="G4" s="23" t="s">
        <v>32</v>
      </c>
      <c r="H4" s="199"/>
      <c r="I4" s="35" t="s">
        <v>27</v>
      </c>
      <c r="K4" s="40"/>
      <c r="L4" s="40"/>
      <c r="N4" s="40"/>
    </row>
    <row r="5" spans="1:15" ht="21.6" x14ac:dyDescent="0.2">
      <c r="A5" s="195"/>
      <c r="B5" s="10" t="s">
        <v>25</v>
      </c>
      <c r="C5" s="18" t="s">
        <v>22</v>
      </c>
      <c r="D5" s="24" t="s">
        <v>20</v>
      </c>
      <c r="E5" s="28" t="s">
        <v>18</v>
      </c>
      <c r="F5" s="6" t="s">
        <v>8</v>
      </c>
      <c r="G5" s="30" t="s">
        <v>17</v>
      </c>
      <c r="H5" s="199"/>
      <c r="I5" s="36" t="s">
        <v>13</v>
      </c>
      <c r="J5" s="40"/>
      <c r="K5" s="40"/>
      <c r="L5" s="40"/>
      <c r="M5" s="40"/>
      <c r="N5" s="40"/>
      <c r="O5" s="40"/>
    </row>
    <row r="6" spans="1:15" x14ac:dyDescent="0.2">
      <c r="A6" s="196"/>
      <c r="B6" s="11"/>
      <c r="D6" s="25"/>
      <c r="F6" s="29"/>
      <c r="G6" s="31"/>
      <c r="H6" s="199"/>
      <c r="I6" s="37"/>
      <c r="J6" s="14"/>
      <c r="K6" s="14"/>
      <c r="L6" s="14"/>
      <c r="M6" s="14"/>
      <c r="N6" s="14"/>
      <c r="O6" s="14"/>
    </row>
    <row r="7" spans="1:15" s="4" customFormat="1" ht="14.1" customHeight="1" x14ac:dyDescent="0.2">
      <c r="A7" s="7" t="s">
        <v>6</v>
      </c>
      <c r="B7" s="12">
        <v>636</v>
      </c>
      <c r="C7" s="19">
        <v>471</v>
      </c>
      <c r="D7" s="26">
        <f>C7/B7*100</f>
        <v>74.056603773584911</v>
      </c>
      <c r="E7" s="12">
        <v>6838214</v>
      </c>
      <c r="F7" s="12">
        <v>6201310</v>
      </c>
      <c r="G7" s="26">
        <f>SUM(F7/E7*100)</f>
        <v>90.686106050497983</v>
      </c>
      <c r="H7" s="32">
        <f t="shared" ref="H7:I11" si="0">SUM(E7/B7)</f>
        <v>10751.908805031446</v>
      </c>
      <c r="I7" s="32">
        <f t="shared" si="0"/>
        <v>13166.263269639066</v>
      </c>
      <c r="J7" s="39"/>
      <c r="K7" s="39"/>
      <c r="L7" s="39"/>
      <c r="M7" s="39"/>
      <c r="N7" s="39"/>
      <c r="O7" s="39"/>
    </row>
    <row r="8" spans="1:15" s="4" customFormat="1" ht="14.1" customHeight="1" x14ac:dyDescent="0.2">
      <c r="A8" s="7" t="s">
        <v>4</v>
      </c>
      <c r="B8" s="12">
        <v>630</v>
      </c>
      <c r="C8" s="19">
        <v>466</v>
      </c>
      <c r="D8" s="26">
        <f>C8/B8*100</f>
        <v>73.968253968253975</v>
      </c>
      <c r="E8" s="12">
        <v>6690530</v>
      </c>
      <c r="F8" s="12">
        <v>6127040</v>
      </c>
      <c r="G8" s="26">
        <f>SUM(F8/E8*100)</f>
        <v>91.577797274655367</v>
      </c>
      <c r="H8" s="32">
        <f t="shared" si="0"/>
        <v>10619.888888888889</v>
      </c>
      <c r="I8" s="32">
        <f t="shared" si="0"/>
        <v>13148.154506437768</v>
      </c>
      <c r="J8" s="39"/>
      <c r="K8" s="39"/>
      <c r="L8" s="39"/>
      <c r="M8" s="39"/>
      <c r="N8" s="39"/>
      <c r="O8" s="39"/>
    </row>
    <row r="9" spans="1:15" s="4" customFormat="1" ht="14.1" customHeight="1" x14ac:dyDescent="0.2">
      <c r="A9" s="7" t="s">
        <v>10</v>
      </c>
      <c r="B9" s="12">
        <v>755</v>
      </c>
      <c r="C9" s="19">
        <v>569</v>
      </c>
      <c r="D9" s="26">
        <f>C9/B9*100</f>
        <v>75.36423841059603</v>
      </c>
      <c r="E9" s="12">
        <v>7346974</v>
      </c>
      <c r="F9" s="12">
        <v>6601127</v>
      </c>
      <c r="G9" s="26">
        <f>SUM(F9/E9*100)</f>
        <v>89.848242283149489</v>
      </c>
      <c r="H9" s="32">
        <f t="shared" si="0"/>
        <v>9731.0913907284776</v>
      </c>
      <c r="I9" s="32">
        <f t="shared" si="0"/>
        <v>11601.277680140598</v>
      </c>
      <c r="J9" s="39"/>
      <c r="K9" s="39"/>
      <c r="L9" s="39"/>
      <c r="M9" s="39"/>
      <c r="N9" s="39"/>
      <c r="O9" s="39"/>
    </row>
    <row r="10" spans="1:15" s="4" customFormat="1" ht="14.1" customHeight="1" x14ac:dyDescent="0.2">
      <c r="A10" s="7" t="s">
        <v>214</v>
      </c>
      <c r="B10" s="12">
        <v>743</v>
      </c>
      <c r="C10" s="19">
        <v>497</v>
      </c>
      <c r="D10" s="26">
        <f>C10/B10*100</f>
        <v>66.890982503364739</v>
      </c>
      <c r="E10" s="12">
        <v>7276029</v>
      </c>
      <c r="F10" s="12">
        <v>5643247</v>
      </c>
      <c r="G10" s="26">
        <f>SUM(F10/E10*100)</f>
        <v>77.559435235895847</v>
      </c>
      <c r="H10" s="32">
        <f t="shared" si="0"/>
        <v>9792.7711978465686</v>
      </c>
      <c r="I10" s="32">
        <f t="shared" si="0"/>
        <v>11354.621730382294</v>
      </c>
      <c r="J10" s="39"/>
      <c r="K10" s="39"/>
      <c r="L10" s="39"/>
      <c r="M10" s="39"/>
      <c r="N10" s="39"/>
      <c r="O10" s="39"/>
    </row>
    <row r="11" spans="1:15" s="4" customFormat="1" ht="14.1" customHeight="1" x14ac:dyDescent="0.2">
      <c r="A11" s="7" t="s">
        <v>106</v>
      </c>
      <c r="B11" s="12">
        <v>668</v>
      </c>
      <c r="C11" s="19">
        <v>432</v>
      </c>
      <c r="D11" s="26">
        <f>C11/B11*100</f>
        <v>64.670658682634723</v>
      </c>
      <c r="E11" s="12">
        <v>6717938</v>
      </c>
      <c r="F11" s="12">
        <v>5742244</v>
      </c>
      <c r="G11" s="26">
        <f>SUM(F11/E11*100)</f>
        <v>85.476287515603744</v>
      </c>
      <c r="H11" s="32">
        <f t="shared" si="0"/>
        <v>10056.793413173653</v>
      </c>
      <c r="I11" s="32">
        <f t="shared" si="0"/>
        <v>13292.231481481482</v>
      </c>
      <c r="J11" s="39"/>
      <c r="K11" s="39"/>
      <c r="L11" s="39"/>
      <c r="M11" s="39"/>
      <c r="N11" s="39"/>
      <c r="O11" s="39"/>
    </row>
    <row r="12" spans="1:15" s="4" customFormat="1" ht="12" x14ac:dyDescent="0.2">
      <c r="B12" s="13"/>
      <c r="D12" s="27"/>
      <c r="G12" s="27"/>
      <c r="H12" s="13"/>
      <c r="I12" s="38" t="s">
        <v>1</v>
      </c>
      <c r="J12" s="39"/>
      <c r="K12" s="39"/>
      <c r="L12" s="39"/>
      <c r="M12" s="39"/>
      <c r="N12" s="39"/>
      <c r="O12" s="39"/>
    </row>
    <row r="13" spans="1:15" ht="15" customHeight="1" x14ac:dyDescent="0.2">
      <c r="B13" s="8"/>
      <c r="C13" s="14"/>
      <c r="D13" s="20"/>
      <c r="E13" s="14"/>
      <c r="F13" s="14"/>
      <c r="G13" s="20"/>
      <c r="H13" s="8"/>
      <c r="I13" s="8"/>
      <c r="J13" s="14"/>
      <c r="K13" s="41"/>
      <c r="L13" s="14"/>
      <c r="M13" s="14"/>
      <c r="N13" s="14"/>
      <c r="O13" s="14"/>
    </row>
  </sheetData>
  <customSheetViews>
    <customSheetView guid="{34C11C76-AB78-4D38-A477-2E85541D239A}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EBE79DCC-26D1-440F-8816-6C34EF1A5078}" showPageBreaks="1" showGridLines="0" fitToPage="1" printArea="1" view="pageBreakPreview">
      <selection activeCell="B10" sqref="B10"/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F8114CFD-F36C-4A8E-B57B-EB3011F9B338}" showPageBreaks="1" showGridLines="0" printArea="1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3"/>
      <headerFooter alignWithMargins="0"/>
    </customSheetView>
    <customSheetView guid="{A7E3A53C-815C-4BE1-A78A-B9B6BE5B2CAE}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4"/>
      <headerFooter alignWithMargins="0"/>
    </customSheetView>
    <customSheetView guid="{84F87889-08BA-C948-9EA3-29B6614C75AF}" showGridLines="0" fitToPage="1" printArea="1" view="pageBreakPreview">
      <selection activeCell="B10" sqref="B10"/>
      <pageMargins left="0.7" right="0.7" top="0.75" bottom="0.75" header="0.3" footer="0.3"/>
      <pageSetup paperSize="9" orientation="landscape" horizontalDpi="200" verticalDpi="200" r:id="rId5"/>
      <headerFooter alignWithMargins="0"/>
    </customSheetView>
  </customSheetViews>
  <mergeCells count="4">
    <mergeCell ref="A3:A6"/>
    <mergeCell ref="B3:B4"/>
    <mergeCell ref="E3:E4"/>
    <mergeCell ref="H3:H6"/>
  </mergeCells>
  <phoneticPr fontId="1"/>
  <pageMargins left="0.7" right="0.7" top="0.75" bottom="0.75" header="0.3" footer="0.3"/>
  <pageSetup paperSize="9" orientation="landscape" horizontalDpi="200" verticalDpi="200" r:id="rId6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4"/>
  <sheetViews>
    <sheetView showGridLines="0" view="pageBreakPreview" zoomScaleNormal="90" zoomScaleSheetLayoutView="100" workbookViewId="0"/>
  </sheetViews>
  <sheetFormatPr defaultColWidth="9" defaultRowHeight="10.8" x14ac:dyDescent="0.2"/>
  <cols>
    <col min="1" max="1" width="17.33203125" style="1" customWidth="1"/>
    <col min="2" max="2" width="9.6640625" style="2" customWidth="1"/>
    <col min="3" max="3" width="9.6640625" style="52" customWidth="1"/>
    <col min="4" max="9" width="9.6640625" style="1" customWidth="1"/>
    <col min="10" max="10" width="9.6640625" style="2" customWidth="1"/>
    <col min="11" max="12" width="9.6640625" style="1" customWidth="1"/>
    <col min="13" max="14" width="12.44140625" style="1" customWidth="1"/>
    <col min="15" max="16" width="11.21875" style="1" customWidth="1"/>
    <col min="17" max="19" width="8.77734375" style="1" customWidth="1"/>
    <col min="20" max="16384" width="9" style="1"/>
  </cols>
  <sheetData>
    <row r="1" spans="1:17" s="4" customFormat="1" ht="18.75" customHeight="1" x14ac:dyDescent="0.2">
      <c r="A1" s="172" t="s">
        <v>331</v>
      </c>
      <c r="B1" s="9"/>
      <c r="C1" s="56"/>
      <c r="D1" s="58"/>
      <c r="E1" s="58"/>
      <c r="F1" s="9"/>
      <c r="G1" s="174"/>
      <c r="H1" s="58"/>
      <c r="I1" s="58"/>
      <c r="J1" s="58"/>
      <c r="K1" s="63"/>
    </row>
    <row r="2" spans="1:17" s="4" customFormat="1" ht="18.75" customHeight="1" x14ac:dyDescent="0.2">
      <c r="A2" s="53"/>
      <c r="B2" s="9"/>
      <c r="C2" s="56"/>
      <c r="D2" s="58"/>
      <c r="E2" s="58"/>
      <c r="F2" s="9"/>
      <c r="G2" s="174"/>
      <c r="H2" s="58"/>
      <c r="I2" s="58"/>
      <c r="J2" s="58"/>
      <c r="K2" s="63"/>
      <c r="L2" s="63" t="s">
        <v>33</v>
      </c>
    </row>
    <row r="3" spans="1:17" s="4" customFormat="1" ht="18.75" customHeight="1" x14ac:dyDescent="0.2">
      <c r="A3" s="120" t="s">
        <v>42</v>
      </c>
      <c r="B3" s="200" t="s">
        <v>300</v>
      </c>
      <c r="C3" s="200"/>
      <c r="D3" s="200" t="s">
        <v>255</v>
      </c>
      <c r="E3" s="200"/>
      <c r="F3" s="200" t="s">
        <v>299</v>
      </c>
      <c r="G3" s="200"/>
      <c r="H3" s="200" t="s">
        <v>297</v>
      </c>
      <c r="I3" s="200"/>
      <c r="J3" s="200" t="s">
        <v>46</v>
      </c>
      <c r="K3" s="203"/>
      <c r="L3" s="200"/>
    </row>
    <row r="4" spans="1:17" s="4" customFormat="1" ht="18.75" customHeight="1" x14ac:dyDescent="0.2">
      <c r="A4" s="7" t="s">
        <v>68</v>
      </c>
      <c r="B4" s="224">
        <f>SUM(B8:C8)</f>
        <v>3851</v>
      </c>
      <c r="C4" s="225"/>
      <c r="D4" s="224">
        <f>SUM(D8:E8)</f>
        <v>25271</v>
      </c>
      <c r="E4" s="225"/>
      <c r="F4" s="224">
        <f>SUM(F8:G8)</f>
        <v>15170</v>
      </c>
      <c r="G4" s="225"/>
      <c r="H4" s="224">
        <f>SUM(H8:I8)</f>
        <v>23858</v>
      </c>
      <c r="I4" s="225"/>
      <c r="J4" s="224">
        <f>SUM(L8)</f>
        <v>68150</v>
      </c>
      <c r="K4" s="226"/>
      <c r="L4" s="225"/>
    </row>
    <row r="5" spans="1:17" s="4" customFormat="1" ht="18.75" customHeight="1" x14ac:dyDescent="0.2">
      <c r="A5" s="7" t="s">
        <v>75</v>
      </c>
      <c r="B5" s="7" t="s">
        <v>53</v>
      </c>
      <c r="C5" s="7" t="s">
        <v>51</v>
      </c>
      <c r="D5" s="7" t="s">
        <v>53</v>
      </c>
      <c r="E5" s="7" t="s">
        <v>51</v>
      </c>
      <c r="F5" s="7" t="s">
        <v>53</v>
      </c>
      <c r="G5" s="7" t="s">
        <v>51</v>
      </c>
      <c r="H5" s="7" t="s">
        <v>53</v>
      </c>
      <c r="I5" s="7" t="s">
        <v>51</v>
      </c>
      <c r="J5" s="7" t="s">
        <v>53</v>
      </c>
      <c r="K5" s="7" t="s">
        <v>51</v>
      </c>
      <c r="L5" s="44" t="s">
        <v>76</v>
      </c>
    </row>
    <row r="6" spans="1:17" s="4" customFormat="1" ht="18.75" customHeight="1" x14ac:dyDescent="0.2">
      <c r="A6" s="7" t="s">
        <v>83</v>
      </c>
      <c r="B6" s="45">
        <v>695</v>
      </c>
      <c r="C6" s="45">
        <v>1779</v>
      </c>
      <c r="D6" s="45">
        <v>7509</v>
      </c>
      <c r="E6" s="45">
        <v>11072</v>
      </c>
      <c r="F6" s="45">
        <v>2965</v>
      </c>
      <c r="G6" s="45">
        <v>8253</v>
      </c>
      <c r="H6" s="45">
        <v>9103</v>
      </c>
      <c r="I6" s="45">
        <v>9169</v>
      </c>
      <c r="J6" s="45">
        <f>B6+D6+F6+H6</f>
        <v>20272</v>
      </c>
      <c r="K6" s="45">
        <f>C6+E6+G6+I6</f>
        <v>30273</v>
      </c>
      <c r="L6" s="45">
        <f>SUM(J6:K6)</f>
        <v>50545</v>
      </c>
    </row>
    <row r="7" spans="1:17" s="4" customFormat="1" ht="18.75" customHeight="1" x14ac:dyDescent="0.2">
      <c r="A7" s="7" t="s">
        <v>308</v>
      </c>
      <c r="B7" s="173">
        <v>1358</v>
      </c>
      <c r="C7" s="45">
        <v>19</v>
      </c>
      <c r="D7" s="45">
        <v>5302</v>
      </c>
      <c r="E7" s="45">
        <v>1388</v>
      </c>
      <c r="F7" s="45">
        <v>3872</v>
      </c>
      <c r="G7" s="173">
        <v>80</v>
      </c>
      <c r="H7" s="45">
        <v>3699</v>
      </c>
      <c r="I7" s="45">
        <v>1887</v>
      </c>
      <c r="J7" s="45">
        <f>B7+D7+F7+H7</f>
        <v>14231</v>
      </c>
      <c r="K7" s="45">
        <f>C7+E7+G7+I7</f>
        <v>3374</v>
      </c>
      <c r="L7" s="45">
        <f>SUM(J7:K7)</f>
        <v>17605</v>
      </c>
      <c r="M7" s="58"/>
      <c r="N7" s="58"/>
      <c r="O7" s="58"/>
      <c r="P7" s="58"/>
      <c r="Q7" s="58"/>
    </row>
    <row r="8" spans="1:17" s="4" customFormat="1" ht="18.75" customHeight="1" x14ac:dyDescent="0.2">
      <c r="A8" s="7" t="s">
        <v>201</v>
      </c>
      <c r="B8" s="45">
        <f t="shared" ref="B8:L8" si="0">SUM(B6:B7)</f>
        <v>2053</v>
      </c>
      <c r="C8" s="45">
        <f t="shared" si="0"/>
        <v>1798</v>
      </c>
      <c r="D8" s="45">
        <f t="shared" si="0"/>
        <v>12811</v>
      </c>
      <c r="E8" s="45">
        <f t="shared" si="0"/>
        <v>12460</v>
      </c>
      <c r="F8" s="45">
        <f t="shared" si="0"/>
        <v>6837</v>
      </c>
      <c r="G8" s="45">
        <f t="shared" si="0"/>
        <v>8333</v>
      </c>
      <c r="H8" s="45">
        <f t="shared" si="0"/>
        <v>12802</v>
      </c>
      <c r="I8" s="45">
        <f t="shared" si="0"/>
        <v>11056</v>
      </c>
      <c r="J8" s="45">
        <f t="shared" si="0"/>
        <v>34503</v>
      </c>
      <c r="K8" s="45">
        <f t="shared" si="0"/>
        <v>33647</v>
      </c>
      <c r="L8" s="45">
        <f t="shared" si="0"/>
        <v>68150</v>
      </c>
      <c r="M8" s="58"/>
      <c r="N8" s="63"/>
      <c r="O8" s="58"/>
      <c r="P8" s="58"/>
    </row>
    <row r="9" spans="1:17" s="42" customFormat="1" ht="15" customHeight="1" x14ac:dyDescent="0.2">
      <c r="A9" s="4" t="s">
        <v>316</v>
      </c>
      <c r="J9" s="63"/>
      <c r="L9" s="175" t="s">
        <v>1</v>
      </c>
    </row>
    <row r="10" spans="1:17" s="42" customFormat="1" ht="15" customHeight="1" x14ac:dyDescent="0.2">
      <c r="A10" s="4" t="s">
        <v>197</v>
      </c>
    </row>
    <row r="11" spans="1:17" s="42" customFormat="1" ht="15" customHeight="1" x14ac:dyDescent="0.2">
      <c r="A11" s="4" t="s">
        <v>332</v>
      </c>
    </row>
    <row r="12" spans="1:17" ht="15" customHeight="1" x14ac:dyDescent="0.2">
      <c r="A12" s="4" t="s">
        <v>333</v>
      </c>
    </row>
    <row r="13" spans="1:17" ht="15" customHeight="1" x14ac:dyDescent="0.2">
      <c r="A13" s="4"/>
    </row>
    <row r="14" spans="1:17" ht="15" customHeight="1" x14ac:dyDescent="0.2"/>
    <row r="15" spans="1:17" ht="15" customHeight="1" x14ac:dyDescent="0.2"/>
    <row r="16" spans="1:1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</sheetData>
  <customSheetViews>
    <customSheetView guid="{34C11C76-AB78-4D38-A477-2E85541D239A}" showPageBreaks="1" showGridLines="0" fitToPage="1" printArea="1" view="pageBreakPreview">
      <pageMargins left="0.7" right="0.7" top="0.75" bottom="0.75" header="0.3" footer="0.3"/>
      <pageSetup paperSize="9" orientation="landscape" r:id="rId1"/>
      <headerFooter alignWithMargins="0"/>
    </customSheetView>
    <customSheetView guid="{EBE79DCC-26D1-440F-8816-6C34EF1A5078}" showPageBreaks="1" showGridLines="0" fitToPage="1" printArea="1" view="pageBreakPreview">
      <selection activeCell="A13" sqref="A13"/>
      <pageMargins left="0.7" right="0.7" top="0.75" bottom="0.75" header="0.3" footer="0.3"/>
      <pageSetup paperSize="9" orientation="landscape" r:id="rId2"/>
      <headerFooter alignWithMargins="0"/>
    </customSheetView>
    <customSheetView guid="{F8114CFD-F36C-4A8E-B57B-EB3011F9B338}" scale="90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86" orientation="landscape" horizontalDpi="200" verticalDpi="200" r:id="rId3"/>
      <headerFooter alignWithMargins="0"/>
    </customSheetView>
    <customSheetView guid="{A7E3A53C-815C-4BE1-A78A-B9B6BE5B2CAE}" showPageBreaks="1" showGridLines="0" fitToPage="1" printArea="1" view="pageBreakPreview">
      <pageMargins left="0.7" right="0.7" top="0.75" bottom="0.75" header="0.3" footer="0.3"/>
      <pageSetup paperSize="9" orientation="landscape" r:id="rId4"/>
      <headerFooter alignWithMargins="0"/>
    </customSheetView>
    <customSheetView guid="{84F87889-08BA-C948-9EA3-29B6614C75AF}" showGridLines="0" fitToPage="1" printArea="1" view="pageBreakPreview">
      <selection activeCell="A13" sqref="A13"/>
      <pageMargins left="0.7" right="0.7" top="0.75" bottom="0.75" header="0.3" footer="0.3"/>
      <pageSetup paperSize="9" orientation="landscape" r:id="rId5"/>
      <headerFooter alignWithMargins="0"/>
    </customSheetView>
  </customSheetViews>
  <mergeCells count="10"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J4:L4"/>
  </mergeCells>
  <phoneticPr fontId="1"/>
  <pageMargins left="0.7" right="0.7" top="0.75" bottom="0.75" header="0.3" footer="0.3"/>
  <pageSetup paperSize="9" orientation="landscape" r:id="rId6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7"/>
  <sheetViews>
    <sheetView showGridLines="0" view="pageBreakPreview" zoomScaleSheetLayoutView="100" workbookViewId="0"/>
  </sheetViews>
  <sheetFormatPr defaultColWidth="9" defaultRowHeight="10.8" x14ac:dyDescent="0.2"/>
  <cols>
    <col min="1" max="1" width="10.77734375" style="1" customWidth="1"/>
    <col min="2" max="2" width="8.21875" style="1" customWidth="1"/>
    <col min="3" max="10" width="12.6640625" style="1" customWidth="1"/>
    <col min="11" max="11" width="16.21875" style="1" customWidth="1"/>
    <col min="12" max="16384" width="9" style="1"/>
  </cols>
  <sheetData>
    <row r="1" spans="1:10" s="42" customFormat="1" ht="15" customHeight="1" x14ac:dyDescent="0.2">
      <c r="A1" s="54" t="s">
        <v>265</v>
      </c>
      <c r="F1" s="46"/>
      <c r="J1" s="181"/>
    </row>
    <row r="2" spans="1:10" s="42" customFormat="1" ht="11.25" customHeight="1" x14ac:dyDescent="0.2">
      <c r="A2" s="176"/>
      <c r="F2" s="46"/>
      <c r="J2" s="181"/>
    </row>
    <row r="3" spans="1:10" s="42" customFormat="1" ht="15" customHeight="1" x14ac:dyDescent="0.15">
      <c r="A3" s="200" t="s">
        <v>213</v>
      </c>
      <c r="B3" s="177" t="s">
        <v>315</v>
      </c>
      <c r="C3" s="200" t="s">
        <v>314</v>
      </c>
      <c r="D3" s="200"/>
      <c r="E3" s="200"/>
      <c r="F3" s="200"/>
      <c r="G3" s="200" t="s">
        <v>212</v>
      </c>
      <c r="H3" s="200"/>
      <c r="I3" s="200"/>
      <c r="J3" s="200"/>
    </row>
    <row r="4" spans="1:10" s="42" customFormat="1" ht="24" x14ac:dyDescent="0.2">
      <c r="A4" s="200"/>
      <c r="B4" s="178" t="s">
        <v>313</v>
      </c>
      <c r="C4" s="179" t="s">
        <v>312</v>
      </c>
      <c r="D4" s="179" t="s">
        <v>311</v>
      </c>
      <c r="E4" s="179" t="s">
        <v>310</v>
      </c>
      <c r="F4" s="179" t="s">
        <v>126</v>
      </c>
      <c r="G4" s="179" t="s">
        <v>312</v>
      </c>
      <c r="H4" s="179" t="s">
        <v>311</v>
      </c>
      <c r="I4" s="179" t="s">
        <v>310</v>
      </c>
      <c r="J4" s="179" t="s">
        <v>126</v>
      </c>
    </row>
    <row r="5" spans="1:10" s="42" customFormat="1" ht="15" customHeight="1" x14ac:dyDescent="0.2">
      <c r="A5" s="7" t="s">
        <v>216</v>
      </c>
      <c r="B5" s="45">
        <v>270</v>
      </c>
      <c r="C5" s="45">
        <v>19589</v>
      </c>
      <c r="D5" s="45">
        <v>13445</v>
      </c>
      <c r="E5" s="45">
        <f>SUM(C5:D5)</f>
        <v>33034</v>
      </c>
      <c r="F5" s="45">
        <v>359127</v>
      </c>
      <c r="G5" s="45">
        <v>29546</v>
      </c>
      <c r="H5" s="45">
        <v>2210</v>
      </c>
      <c r="I5" s="45">
        <v>31756</v>
      </c>
      <c r="J5" s="45">
        <v>713355</v>
      </c>
    </row>
    <row r="6" spans="1:10" s="42" customFormat="1" ht="15" customHeight="1" x14ac:dyDescent="0.2">
      <c r="A6" s="7" t="s">
        <v>184</v>
      </c>
      <c r="B6" s="45">
        <v>246</v>
      </c>
      <c r="C6" s="45">
        <v>19811</v>
      </c>
      <c r="D6" s="45">
        <v>14535</v>
      </c>
      <c r="E6" s="45">
        <f>SUM(C6:D6)</f>
        <v>34346</v>
      </c>
      <c r="F6" s="45">
        <v>356425</v>
      </c>
      <c r="G6" s="45">
        <v>32088</v>
      </c>
      <c r="H6" s="45">
        <v>2113</v>
      </c>
      <c r="I6" s="45">
        <v>34201</v>
      </c>
      <c r="J6" s="45">
        <v>647679</v>
      </c>
    </row>
    <row r="7" spans="1:10" s="42" customFormat="1" ht="15" customHeight="1" x14ac:dyDescent="0.2">
      <c r="A7" s="7" t="s">
        <v>309</v>
      </c>
      <c r="B7" s="45">
        <v>282</v>
      </c>
      <c r="C7" s="45">
        <v>18385</v>
      </c>
      <c r="D7" s="45">
        <v>17893</v>
      </c>
      <c r="E7" s="45">
        <f>SUM(C7:D7)</f>
        <v>36278</v>
      </c>
      <c r="F7" s="45">
        <v>332901</v>
      </c>
      <c r="G7" s="45">
        <v>31987</v>
      </c>
      <c r="H7" s="45">
        <v>2466</v>
      </c>
      <c r="I7" s="45">
        <f>SUM(G7:H7)</f>
        <v>34453</v>
      </c>
      <c r="J7" s="45">
        <v>635179</v>
      </c>
    </row>
    <row r="8" spans="1:10" s="42" customFormat="1" ht="15" customHeight="1" x14ac:dyDescent="0.2">
      <c r="A8" s="7" t="s">
        <v>318</v>
      </c>
      <c r="B8" s="45">
        <v>300</v>
      </c>
      <c r="C8" s="45">
        <v>20662</v>
      </c>
      <c r="D8" s="45">
        <v>14214</v>
      </c>
      <c r="E8" s="45">
        <f>SUM(C8:D8)</f>
        <v>34876</v>
      </c>
      <c r="F8" s="45">
        <v>361617</v>
      </c>
      <c r="G8" s="45">
        <v>28172</v>
      </c>
      <c r="H8" s="45">
        <v>4927</v>
      </c>
      <c r="I8" s="45">
        <f>SUM(G8:H8)</f>
        <v>33099</v>
      </c>
      <c r="J8" s="45">
        <v>556813</v>
      </c>
    </row>
    <row r="9" spans="1:10" s="42" customFormat="1" ht="15" customHeight="1" x14ac:dyDescent="0.2">
      <c r="A9" s="7" t="s">
        <v>141</v>
      </c>
      <c r="B9" s="45">
        <v>261</v>
      </c>
      <c r="C9" s="45">
        <v>20272</v>
      </c>
      <c r="D9" s="45">
        <v>14231</v>
      </c>
      <c r="E9" s="45">
        <f>SUM(C9:D9)</f>
        <v>34503</v>
      </c>
      <c r="F9" s="45">
        <v>374565</v>
      </c>
      <c r="G9" s="45">
        <v>30273</v>
      </c>
      <c r="H9" s="45">
        <v>3374</v>
      </c>
      <c r="I9" s="45">
        <f>SUM(G9:H9)</f>
        <v>33647</v>
      </c>
      <c r="J9" s="45">
        <v>629564</v>
      </c>
    </row>
    <row r="10" spans="1:10" s="42" customFormat="1" ht="15" customHeight="1" x14ac:dyDescent="0.2">
      <c r="J10" s="182" t="s">
        <v>1</v>
      </c>
    </row>
    <row r="11" spans="1:10" ht="15" customHeight="1" x14ac:dyDescent="0.2"/>
    <row r="12" spans="1:10" ht="15" customHeight="1" x14ac:dyDescent="0.2"/>
    <row r="13" spans="1:10" ht="15" customHeight="1" x14ac:dyDescent="0.2"/>
    <row r="14" spans="1:10" ht="15" customHeight="1" x14ac:dyDescent="0.2"/>
    <row r="15" spans="1:10" ht="15" customHeight="1" x14ac:dyDescent="0.2"/>
    <row r="16" spans="1:10" ht="15" customHeight="1" x14ac:dyDescent="0.2">
      <c r="C16" s="180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customSheetViews>
    <customSheetView guid="{34C11C76-AB78-4D38-A477-2E85541D239A}" showPageBreaks="1" showGridLines="0" fitToPage="1" printArea="1" view="pageBreakPreview">
      <pageMargins left="0.7" right="0.7" top="0.75" bottom="0.75" header="0.3" footer="0.3"/>
      <pageSetup paperSize="9" orientation="landscape" r:id="rId1"/>
      <headerFooter alignWithMargins="0"/>
    </customSheetView>
    <customSheetView guid="{EBE79DCC-26D1-440F-8816-6C34EF1A5078}" showPageBreaks="1" showGridLines="0" fitToPage="1" printArea="1" view="pageBreakPreview">
      <selection activeCell="L16" sqref="L15:L16"/>
      <pageMargins left="0.7" right="0.7" top="0.75" bottom="0.75" header="0.3" footer="0.3"/>
      <pageSetup paperSize="9" orientation="landscape" r:id="rId2"/>
      <headerFooter alignWithMargins="0"/>
    </customSheetView>
    <customSheetView guid="{F8114CFD-F36C-4A8E-B57B-EB3011F9B338}" showPageBreaks="1" showGridLines="0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A7E3A53C-815C-4BE1-A78A-B9B6BE5B2CAE}" scale="80" showPageBreaks="1" showGridLines="0" fitToPage="1" printArea="1" view="pageBreakPreview">
      <pageMargins left="0.7" right="0.7" top="0.75" bottom="0.75" header="0.3" footer="0.3"/>
      <pageSetup paperSize="9" orientation="landscape" r:id="rId4"/>
      <headerFooter alignWithMargins="0"/>
    </customSheetView>
    <customSheetView guid="{84F87889-08BA-C948-9EA3-29B6614C75AF}" showGridLines="0" fitToPage="1" printArea="1" view="pageBreakPreview">
      <selection activeCell="L16" sqref="L15:L16"/>
      <pageMargins left="0.7" right="0.7" top="0.75" bottom="0.75" header="0.3" footer="0.3"/>
      <pageSetup paperSize="9" orientation="landscape" r:id="rId5"/>
      <headerFooter alignWithMargins="0"/>
    </customSheetView>
  </customSheetViews>
  <mergeCells count="3">
    <mergeCell ref="C3:F3"/>
    <mergeCell ref="G3:J3"/>
    <mergeCell ref="A3:A4"/>
  </mergeCells>
  <phoneticPr fontId="1"/>
  <pageMargins left="0.7" right="0.7" top="0.75" bottom="0.75" header="0.3" footer="0.3"/>
  <pageSetup paperSize="9" orientation="landscape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showGridLines="0" view="pageBreakPreview" zoomScaleSheetLayoutView="100" workbookViewId="0"/>
  </sheetViews>
  <sheetFormatPr defaultColWidth="9" defaultRowHeight="10.8" x14ac:dyDescent="0.2"/>
  <cols>
    <col min="1" max="1" width="9.21875" style="1" customWidth="1"/>
    <col min="2" max="8" width="10.77734375" style="1" customWidth="1"/>
    <col min="9" max="16384" width="9" style="1"/>
  </cols>
  <sheetData>
    <row r="1" spans="1:8" ht="18.75" customHeight="1" x14ac:dyDescent="0.2">
      <c r="A1" s="5" t="s">
        <v>67</v>
      </c>
    </row>
    <row r="2" spans="1:8" s="42" customFormat="1" ht="15" customHeight="1" x14ac:dyDescent="0.2">
      <c r="C2" s="46"/>
      <c r="H2" s="50" t="s">
        <v>63</v>
      </c>
    </row>
    <row r="3" spans="1:8" s="42" customFormat="1" ht="15" customHeight="1" x14ac:dyDescent="0.2">
      <c r="A3" s="200" t="s">
        <v>42</v>
      </c>
      <c r="B3" s="201" t="s">
        <v>5</v>
      </c>
      <c r="C3" s="200" t="s">
        <v>60</v>
      </c>
      <c r="D3" s="200"/>
      <c r="E3" s="200"/>
      <c r="F3" s="200" t="s">
        <v>55</v>
      </c>
      <c r="G3" s="200"/>
      <c r="H3" s="200"/>
    </row>
    <row r="4" spans="1:8" s="43" customFormat="1" ht="15" customHeight="1" x14ac:dyDescent="0.2">
      <c r="A4" s="200"/>
      <c r="B4" s="201"/>
      <c r="C4" s="7" t="s">
        <v>24</v>
      </c>
      <c r="D4" s="7" t="s">
        <v>53</v>
      </c>
      <c r="E4" s="7" t="s">
        <v>51</v>
      </c>
      <c r="F4" s="7" t="s">
        <v>24</v>
      </c>
      <c r="G4" s="7" t="s">
        <v>48</v>
      </c>
      <c r="H4" s="7" t="s">
        <v>15</v>
      </c>
    </row>
    <row r="5" spans="1:8" s="42" customFormat="1" ht="15" customHeight="1" x14ac:dyDescent="0.2">
      <c r="A5" s="7" t="s">
        <v>6</v>
      </c>
      <c r="B5" s="45">
        <f>SUM(C5+F5)</f>
        <v>4373328</v>
      </c>
      <c r="C5" s="45">
        <f>SUM(D5:E5)</f>
        <v>4068204</v>
      </c>
      <c r="D5" s="45">
        <v>561806</v>
      </c>
      <c r="E5" s="45">
        <v>3506398</v>
      </c>
      <c r="F5" s="45">
        <f>SUM(G5:H5)</f>
        <v>305124</v>
      </c>
      <c r="G5" s="45">
        <v>87153</v>
      </c>
      <c r="H5" s="45">
        <v>217971</v>
      </c>
    </row>
    <row r="6" spans="1:8" s="42" customFormat="1" ht="15" customHeight="1" x14ac:dyDescent="0.2">
      <c r="A6" s="7" t="s">
        <v>4</v>
      </c>
      <c r="B6" s="45">
        <f>SUM(C6+F6)</f>
        <v>4581421</v>
      </c>
      <c r="C6" s="45">
        <f>SUM(D6:E6)</f>
        <v>4267994</v>
      </c>
      <c r="D6" s="45">
        <v>567722</v>
      </c>
      <c r="E6" s="45">
        <v>3700272</v>
      </c>
      <c r="F6" s="45">
        <f>SUM(G6:H6)</f>
        <v>313427</v>
      </c>
      <c r="G6" s="45">
        <v>67614</v>
      </c>
      <c r="H6" s="45">
        <v>245813</v>
      </c>
    </row>
    <row r="7" spans="1:8" s="42" customFormat="1" ht="15" customHeight="1" x14ac:dyDescent="0.2">
      <c r="A7" s="7" t="s">
        <v>10</v>
      </c>
      <c r="B7" s="45">
        <f>SUM(C7+F7)</f>
        <v>4630786</v>
      </c>
      <c r="C7" s="45">
        <f>SUM(D7:E7)</f>
        <v>4312467</v>
      </c>
      <c r="D7" s="45">
        <v>670316</v>
      </c>
      <c r="E7" s="45">
        <v>3642151</v>
      </c>
      <c r="F7" s="45">
        <f>SUM(G7:H7)</f>
        <v>318319</v>
      </c>
      <c r="G7" s="45">
        <v>100278</v>
      </c>
      <c r="H7" s="45">
        <v>218041</v>
      </c>
    </row>
    <row r="8" spans="1:8" s="42" customFormat="1" ht="15" customHeight="1" x14ac:dyDescent="0.2">
      <c r="A8" s="7" t="s">
        <v>214</v>
      </c>
      <c r="B8" s="45">
        <f>SUM(C8+F8)</f>
        <v>4322489</v>
      </c>
      <c r="C8" s="45">
        <f>SUM(D8:E8)</f>
        <v>3963274</v>
      </c>
      <c r="D8" s="45">
        <v>632940</v>
      </c>
      <c r="E8" s="45">
        <v>3330334</v>
      </c>
      <c r="F8" s="45">
        <f>SUM(G8:H8)</f>
        <v>359215</v>
      </c>
      <c r="G8" s="45">
        <v>84867</v>
      </c>
      <c r="H8" s="45">
        <v>274348</v>
      </c>
    </row>
    <row r="9" spans="1:8" s="42" customFormat="1" ht="15" customHeight="1" x14ac:dyDescent="0.2">
      <c r="A9" s="7" t="s">
        <v>106</v>
      </c>
      <c r="B9" s="45">
        <f>SUM(C9+F9)</f>
        <v>4146387</v>
      </c>
      <c r="C9" s="45">
        <f>SUM(D9:E9)</f>
        <v>3844516</v>
      </c>
      <c r="D9" s="45">
        <v>573292</v>
      </c>
      <c r="E9" s="45">
        <v>3271224</v>
      </c>
      <c r="F9" s="45">
        <f>SUM(G9:H9)</f>
        <v>301871</v>
      </c>
      <c r="G9" s="45">
        <v>78754</v>
      </c>
      <c r="H9" s="45">
        <v>223117</v>
      </c>
    </row>
    <row r="10" spans="1:8" s="42" customFormat="1" ht="15" customHeight="1" x14ac:dyDescent="0.2">
      <c r="H10" s="51" t="s">
        <v>1</v>
      </c>
    </row>
    <row r="13" spans="1:8" ht="11.25" hidden="1" customHeight="1" x14ac:dyDescent="0.2">
      <c r="B13" s="10"/>
      <c r="C13" s="47" t="e">
        <f>#REF!</f>
        <v>#REF!</v>
      </c>
      <c r="D13" s="49" t="e">
        <f>#REF!/10000</f>
        <v>#REF!</v>
      </c>
    </row>
    <row r="14" spans="1:8" x14ac:dyDescent="0.2">
      <c r="B14" s="10"/>
      <c r="C14" s="48"/>
    </row>
  </sheetData>
  <customSheetViews>
    <customSheetView guid="{34C11C76-AB78-4D38-A477-2E85541D239A}" showPageBreaks="1" showGridLines="0" fitToPage="1" printArea="1" hiddenRows="1" view="pageBreakPreview">
      <pageMargins left="0.7" right="0.7" top="0.75" bottom="0.75" header="0.3" footer="0.3"/>
      <pageSetup paperSize="9" orientation="landscape" r:id="rId1"/>
      <headerFooter alignWithMargins="0"/>
    </customSheetView>
    <customSheetView guid="{EBE79DCC-26D1-440F-8816-6C34EF1A5078}" showPageBreaks="1" showGridLines="0" fitToPage="1" printArea="1" hiddenRows="1" view="pageBreakPreview">
      <selection activeCell="B7" sqref="B7"/>
      <pageMargins left="0.7" right="0.7" top="0.75" bottom="0.75" header="0.3" footer="0.3"/>
      <pageSetup paperSize="9" orientation="landscape" r:id="rId2"/>
      <headerFooter alignWithMargins="0"/>
    </customSheetView>
    <customSheetView guid="{F8114CFD-F36C-4A8E-B57B-EB3011F9B338}" showPageBreaks="1" showGridLines="0" printArea="1" hiddenRows="1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3"/>
      <headerFooter alignWithMargins="0"/>
    </customSheetView>
    <customSheetView guid="{A7E3A53C-815C-4BE1-A78A-B9B6BE5B2CAE}" scale="90" showPageBreaks="1" showGridLines="0" fitToPage="1" printArea="1" hiddenRows="1" view="pageBreakPreview">
      <pageMargins left="0.7" right="0.7" top="0.75" bottom="0.75" header="0.3" footer="0.3"/>
      <pageSetup paperSize="9" orientation="landscape" r:id="rId4"/>
      <headerFooter alignWithMargins="0"/>
    </customSheetView>
    <customSheetView guid="{84F87889-08BA-C948-9EA3-29B6614C75AF}" showGridLines="0" fitToPage="1" printArea="1" hiddenRows="1" view="pageBreakPreview">
      <selection activeCell="B7" sqref="B7"/>
      <pageMargins left="0.7" right="0.7" top="0.75" bottom="0.75" header="0.3" footer="0.3"/>
      <pageSetup paperSize="9" orientation="landscape" r:id="rId5"/>
      <headerFooter alignWithMargins="0"/>
    </customSheetView>
  </customSheetViews>
  <mergeCells count="4">
    <mergeCell ref="C3:E3"/>
    <mergeCell ref="F3:H3"/>
    <mergeCell ref="A3:A4"/>
    <mergeCell ref="B3:B4"/>
  </mergeCells>
  <phoneticPr fontId="1"/>
  <pageMargins left="0.7" right="0.7" top="0.75" bottom="0.75" header="0.3" footer="0.3"/>
  <pageSetup paperSize="9" orientation="landscape" r:id="rId6"/>
  <headerFooter alignWithMargins="0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7"/>
  <sheetViews>
    <sheetView showGridLines="0" view="pageBreakPreview" zoomScaleSheetLayoutView="100" workbookViewId="0"/>
  </sheetViews>
  <sheetFormatPr defaultColWidth="9" defaultRowHeight="10.8" x14ac:dyDescent="0.2"/>
  <cols>
    <col min="1" max="1" width="8.77734375" style="1" customWidth="1"/>
    <col min="2" max="2" width="1.6640625" style="2" customWidth="1"/>
    <col min="3" max="3" width="9" style="52"/>
    <col min="4" max="4" width="7.44140625" style="1" customWidth="1"/>
    <col min="5" max="5" width="10" style="1" customWidth="1"/>
    <col min="6" max="6" width="7.44140625" style="1" customWidth="1"/>
    <col min="7" max="7" width="10" style="1" customWidth="1"/>
    <col min="8" max="8" width="7.44140625" style="1" customWidth="1"/>
    <col min="9" max="9" width="10" style="1" customWidth="1"/>
    <col min="10" max="10" width="7.44140625" style="2" customWidth="1"/>
    <col min="11" max="11" width="10" style="1" customWidth="1"/>
    <col min="12" max="12" width="7.44140625" style="1" customWidth="1"/>
    <col min="13" max="13" width="10" style="1" customWidth="1"/>
    <col min="14" max="14" width="7.44140625" style="1" customWidth="1"/>
    <col min="15" max="15" width="11.21875" style="1" customWidth="1"/>
    <col min="16" max="18" width="8.77734375" style="1" customWidth="1"/>
    <col min="19" max="16384" width="9" style="1"/>
  </cols>
  <sheetData>
    <row r="1" spans="1:16" ht="22.5" customHeight="1" x14ac:dyDescent="0.2">
      <c r="A1" s="54" t="s">
        <v>12</v>
      </c>
      <c r="B1" s="8"/>
      <c r="D1" s="41"/>
      <c r="E1" s="41"/>
      <c r="F1" s="41"/>
      <c r="G1" s="41"/>
      <c r="H1" s="41"/>
      <c r="I1" s="55"/>
      <c r="J1" s="55"/>
      <c r="K1" s="51"/>
    </row>
    <row r="2" spans="1:16" s="53" customFormat="1" ht="15" customHeight="1" x14ac:dyDescent="0.2">
      <c r="B2" s="13"/>
      <c r="C2" s="56"/>
      <c r="G2" s="56"/>
      <c r="I2" s="60"/>
      <c r="J2" s="13"/>
      <c r="O2" s="63" t="s">
        <v>0</v>
      </c>
    </row>
    <row r="3" spans="1:16" s="53" customFormat="1" ht="12" x14ac:dyDescent="0.2">
      <c r="A3" s="203" t="s">
        <v>42</v>
      </c>
      <c r="B3" s="200" t="s">
        <v>3</v>
      </c>
      <c r="C3" s="200"/>
      <c r="D3" s="200" t="s">
        <v>80</v>
      </c>
      <c r="E3" s="200"/>
      <c r="F3" s="202" t="s">
        <v>85</v>
      </c>
      <c r="G3" s="200"/>
      <c r="H3" s="202" t="s">
        <v>84</v>
      </c>
      <c r="I3" s="200"/>
      <c r="J3" s="202" t="s">
        <v>36</v>
      </c>
      <c r="K3" s="200"/>
      <c r="L3" s="200" t="s">
        <v>77</v>
      </c>
      <c r="M3" s="203"/>
      <c r="N3" s="200" t="s">
        <v>76</v>
      </c>
      <c r="O3" s="200"/>
    </row>
    <row r="4" spans="1:16" s="53" customFormat="1" ht="12" x14ac:dyDescent="0.2">
      <c r="A4" s="203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3"/>
      <c r="N4" s="200"/>
      <c r="O4" s="200"/>
    </row>
    <row r="5" spans="1:16" s="53" customFormat="1" ht="15" customHeight="1" x14ac:dyDescent="0.2">
      <c r="A5" s="203"/>
      <c r="B5" s="200"/>
      <c r="C5" s="200"/>
      <c r="D5" s="7" t="s">
        <v>73</v>
      </c>
      <c r="E5" s="7" t="s">
        <v>71</v>
      </c>
      <c r="F5" s="7" t="s">
        <v>73</v>
      </c>
      <c r="G5" s="7" t="s">
        <v>71</v>
      </c>
      <c r="H5" s="7" t="s">
        <v>73</v>
      </c>
      <c r="I5" s="7" t="s">
        <v>71</v>
      </c>
      <c r="J5" s="7" t="s">
        <v>73</v>
      </c>
      <c r="K5" s="7" t="s">
        <v>71</v>
      </c>
      <c r="L5" s="7" t="s">
        <v>73</v>
      </c>
      <c r="M5" s="7" t="s">
        <v>71</v>
      </c>
      <c r="N5" s="7" t="s">
        <v>73</v>
      </c>
      <c r="O5" s="7" t="s">
        <v>71</v>
      </c>
    </row>
    <row r="6" spans="1:16" s="53" customFormat="1" ht="15" customHeight="1" x14ac:dyDescent="0.2">
      <c r="A6" s="7" t="s">
        <v>6</v>
      </c>
      <c r="B6" s="203" t="s">
        <v>69</v>
      </c>
      <c r="C6" s="201"/>
      <c r="D6" s="57">
        <v>84</v>
      </c>
      <c r="E6" s="59">
        <v>3704917</v>
      </c>
      <c r="F6" s="57">
        <v>289</v>
      </c>
      <c r="G6" s="59">
        <v>2654569</v>
      </c>
      <c r="H6" s="57">
        <v>54</v>
      </c>
      <c r="I6" s="59">
        <v>259513</v>
      </c>
      <c r="J6" s="57">
        <v>79</v>
      </c>
      <c r="K6" s="59">
        <v>154663</v>
      </c>
      <c r="L6" s="57">
        <v>130</v>
      </c>
      <c r="M6" s="59">
        <v>64552</v>
      </c>
      <c r="N6" s="59">
        <f t="shared" ref="N6:O10" si="0">SUM(D6+F6+H6+J6+L6)</f>
        <v>636</v>
      </c>
      <c r="O6" s="59">
        <f t="shared" si="0"/>
        <v>6838214</v>
      </c>
    </row>
    <row r="7" spans="1:16" s="53" customFormat="1" ht="15" customHeight="1" x14ac:dyDescent="0.2">
      <c r="A7" s="7" t="s">
        <v>4</v>
      </c>
      <c r="B7" s="203" t="s">
        <v>69</v>
      </c>
      <c r="C7" s="201"/>
      <c r="D7" s="57">
        <v>86</v>
      </c>
      <c r="E7" s="59">
        <v>3713144</v>
      </c>
      <c r="F7" s="57">
        <v>256</v>
      </c>
      <c r="G7" s="59">
        <v>2327428</v>
      </c>
      <c r="H7" s="57">
        <v>93</v>
      </c>
      <c r="I7" s="59">
        <v>440398</v>
      </c>
      <c r="J7" s="57">
        <v>80</v>
      </c>
      <c r="K7" s="59">
        <v>152791</v>
      </c>
      <c r="L7" s="57">
        <v>115</v>
      </c>
      <c r="M7" s="59">
        <v>56769</v>
      </c>
      <c r="N7" s="59">
        <f t="shared" si="0"/>
        <v>630</v>
      </c>
      <c r="O7" s="59">
        <f t="shared" si="0"/>
        <v>6690530</v>
      </c>
    </row>
    <row r="8" spans="1:16" s="53" customFormat="1" ht="15" customHeight="1" x14ac:dyDescent="0.2">
      <c r="A8" s="7" t="s">
        <v>10</v>
      </c>
      <c r="B8" s="203" t="s">
        <v>69</v>
      </c>
      <c r="C8" s="201"/>
      <c r="D8" s="57">
        <v>95</v>
      </c>
      <c r="E8" s="59">
        <v>3949684</v>
      </c>
      <c r="F8" s="57">
        <v>304</v>
      </c>
      <c r="G8" s="59">
        <v>2700091</v>
      </c>
      <c r="H8" s="57">
        <v>82</v>
      </c>
      <c r="I8" s="59">
        <v>389449</v>
      </c>
      <c r="J8" s="57">
        <v>137</v>
      </c>
      <c r="K8" s="59">
        <v>242701</v>
      </c>
      <c r="L8" s="57">
        <v>137</v>
      </c>
      <c r="M8" s="59">
        <v>65049</v>
      </c>
      <c r="N8" s="59">
        <f t="shared" si="0"/>
        <v>755</v>
      </c>
      <c r="O8" s="59">
        <f t="shared" si="0"/>
        <v>7346974</v>
      </c>
    </row>
    <row r="9" spans="1:16" s="53" customFormat="1" ht="15" customHeight="1" x14ac:dyDescent="0.2">
      <c r="A9" s="7" t="s">
        <v>214</v>
      </c>
      <c r="B9" s="203" t="s">
        <v>69</v>
      </c>
      <c r="C9" s="201"/>
      <c r="D9" s="57">
        <v>83</v>
      </c>
      <c r="E9" s="59">
        <v>3676028</v>
      </c>
      <c r="F9" s="57">
        <v>359</v>
      </c>
      <c r="G9" s="59">
        <v>3150979</v>
      </c>
      <c r="H9" s="57">
        <v>35</v>
      </c>
      <c r="I9" s="59">
        <v>164300</v>
      </c>
      <c r="J9" s="57">
        <v>124</v>
      </c>
      <c r="K9" s="59">
        <v>221942</v>
      </c>
      <c r="L9" s="57">
        <v>142</v>
      </c>
      <c r="M9" s="59">
        <v>62780</v>
      </c>
      <c r="N9" s="59">
        <f t="shared" si="0"/>
        <v>743</v>
      </c>
      <c r="O9" s="59">
        <f t="shared" si="0"/>
        <v>7276029</v>
      </c>
    </row>
    <row r="10" spans="1:16" s="53" customFormat="1" ht="15" customHeight="1" x14ac:dyDescent="0.2">
      <c r="A10" s="7" t="s">
        <v>106</v>
      </c>
      <c r="B10" s="203" t="s">
        <v>69</v>
      </c>
      <c r="C10" s="201"/>
      <c r="D10" s="57">
        <v>77</v>
      </c>
      <c r="E10" s="59">
        <v>3445802</v>
      </c>
      <c r="F10" s="57">
        <v>339</v>
      </c>
      <c r="G10" s="59">
        <v>2838183</v>
      </c>
      <c r="H10" s="57">
        <v>51</v>
      </c>
      <c r="I10" s="59">
        <v>264286</v>
      </c>
      <c r="J10" s="57">
        <v>65</v>
      </c>
      <c r="K10" s="59">
        <v>111432</v>
      </c>
      <c r="L10" s="57">
        <v>136</v>
      </c>
      <c r="M10" s="59">
        <v>58235</v>
      </c>
      <c r="N10" s="59">
        <f t="shared" si="0"/>
        <v>668</v>
      </c>
      <c r="O10" s="59">
        <f t="shared" si="0"/>
        <v>6717938</v>
      </c>
    </row>
    <row r="11" spans="1:16" s="4" customFormat="1" ht="15" customHeight="1" x14ac:dyDescent="0.2">
      <c r="B11" s="9"/>
      <c r="C11" s="56"/>
      <c r="D11" s="58"/>
      <c r="E11" s="58"/>
      <c r="F11" s="58"/>
      <c r="G11" s="58"/>
      <c r="H11" s="9"/>
      <c r="I11" s="58"/>
      <c r="J11" s="58"/>
      <c r="K11" s="58"/>
      <c r="L11" s="58"/>
      <c r="N11" s="58"/>
      <c r="O11" s="38" t="s">
        <v>1</v>
      </c>
    </row>
    <row r="12" spans="1:16" ht="15" customHeight="1" x14ac:dyDescent="0.2">
      <c r="B12" s="55"/>
      <c r="I12" s="61"/>
      <c r="J12" s="41"/>
      <c r="K12" s="41"/>
      <c r="L12" s="41"/>
      <c r="M12" s="41"/>
      <c r="N12" s="41"/>
      <c r="O12" s="41"/>
      <c r="P12" s="41"/>
    </row>
    <row r="13" spans="1:16" ht="15" customHeight="1" x14ac:dyDescent="0.2">
      <c r="B13" s="8"/>
      <c r="D13" s="41"/>
      <c r="E13" s="41"/>
      <c r="F13" s="41"/>
      <c r="G13" s="41"/>
      <c r="I13" s="62"/>
      <c r="J13" s="48"/>
    </row>
    <row r="14" spans="1:16" ht="15" customHeight="1" x14ac:dyDescent="0.2">
      <c r="B14" s="55"/>
      <c r="I14" s="62"/>
      <c r="J14" s="48"/>
    </row>
    <row r="15" spans="1:16" ht="15" customHeight="1" x14ac:dyDescent="0.2">
      <c r="B15" s="55"/>
      <c r="I15" s="62"/>
      <c r="J15" s="48"/>
    </row>
    <row r="16" spans="1:16" ht="15" customHeight="1" x14ac:dyDescent="0.2">
      <c r="I16" s="62"/>
      <c r="J16" s="48"/>
      <c r="P16" s="51"/>
    </row>
    <row r="17" spans="9:10" ht="15" customHeight="1" x14ac:dyDescent="0.2">
      <c r="I17" s="62"/>
      <c r="J17" s="48"/>
    </row>
    <row r="18" spans="9:10" ht="15" customHeight="1" x14ac:dyDescent="0.2">
      <c r="I18" s="62"/>
      <c r="J18" s="48"/>
    </row>
    <row r="19" spans="9:10" ht="15" customHeight="1" x14ac:dyDescent="0.2">
      <c r="I19" s="62"/>
      <c r="J19" s="48"/>
    </row>
    <row r="20" spans="9:10" ht="15" customHeight="1" x14ac:dyDescent="0.2"/>
    <row r="21" spans="9:10" ht="15" customHeight="1" x14ac:dyDescent="0.2"/>
    <row r="22" spans="9:10" ht="15" customHeight="1" x14ac:dyDescent="0.2"/>
    <row r="23" spans="9:10" ht="15" customHeight="1" x14ac:dyDescent="0.2"/>
    <row r="24" spans="9:10" ht="15" customHeight="1" x14ac:dyDescent="0.2"/>
    <row r="25" spans="9:10" ht="15" customHeight="1" x14ac:dyDescent="0.2"/>
    <row r="26" spans="9:10" ht="15" customHeight="1" x14ac:dyDescent="0.2"/>
    <row r="27" spans="9:10" ht="15" customHeight="1" x14ac:dyDescent="0.2"/>
  </sheetData>
  <customSheetViews>
    <customSheetView guid="{34C11C76-AB78-4D38-A477-2E85541D239A}" showPageBreaks="1" showGridLines="0" fitToPage="1" printArea="1" view="pageBreakPreview">
      <pageMargins left="0.7" right="0.7" top="0.75" bottom="0.75" header="0.3" footer="0.3"/>
      <pageSetup paperSize="9" orientation="landscape" r:id="rId1"/>
      <headerFooter alignWithMargins="0"/>
    </customSheetView>
    <customSheetView guid="{EBE79DCC-26D1-440F-8816-6C34EF1A5078}" showPageBreaks="1" showGridLines="0" fitToPage="1" printArea="1" view="pageBreakPreview">
      <selection activeCell="I16" sqref="I16"/>
      <pageMargins left="0.7" right="0.7" top="0.75" bottom="0.75" header="0.3" footer="0.3"/>
      <pageSetup paperSize="9" orientation="landscape" r:id="rId2"/>
      <headerFooter alignWithMargins="0"/>
    </customSheetView>
    <customSheetView guid="{F8114CFD-F36C-4A8E-B57B-EB3011F9B338}" showPageBreaks="1" showGridLines="0" printArea="1"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3"/>
      <headerFooter alignWithMargins="0"/>
    </customSheetView>
    <customSheetView guid="{A7E3A53C-815C-4BE1-A78A-B9B6BE5B2CAE}" scale="120" showPageBreaks="1" showGridLines="0" fitToPage="1" printArea="1" view="pageBreakPreview">
      <pageMargins left="0.7" right="0.7" top="0.75" bottom="0.75" header="0.3" footer="0.3"/>
      <pageSetup paperSize="9" orientation="landscape" r:id="rId4"/>
      <headerFooter alignWithMargins="0"/>
    </customSheetView>
    <customSheetView guid="{84F87889-08BA-C948-9EA3-29B6614C75AF}" showGridLines="0" fitToPage="1" printArea="1" view="pageBreakPreview">
      <selection activeCell="I16" sqref="I16"/>
      <pageMargins left="0.7" right="0.7" top="0.75" bottom="0.75" header="0.3" footer="0.3"/>
      <pageSetup paperSize="9" orientation="landscape" r:id="rId5"/>
      <headerFooter alignWithMargins="0"/>
    </customSheetView>
  </customSheetViews>
  <mergeCells count="13">
    <mergeCell ref="B6:C6"/>
    <mergeCell ref="B7:C7"/>
    <mergeCell ref="B8:C8"/>
    <mergeCell ref="B9:C9"/>
    <mergeCell ref="B10:C10"/>
    <mergeCell ref="J3:K4"/>
    <mergeCell ref="L3:M4"/>
    <mergeCell ref="N3:O4"/>
    <mergeCell ref="A3:A5"/>
    <mergeCell ref="B3:C5"/>
    <mergeCell ref="D3:E4"/>
    <mergeCell ref="F3:G4"/>
    <mergeCell ref="H3:I4"/>
  </mergeCells>
  <phoneticPr fontId="1"/>
  <pageMargins left="0.7" right="0.7" top="0.75" bottom="0.75" header="0.3" footer="0.3"/>
  <pageSetup paperSize="9" orientation="landscape" r:id="rId6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2"/>
  <sheetViews>
    <sheetView showGridLines="0" view="pageBreakPreview" zoomScaleSheetLayoutView="100" workbookViewId="0"/>
  </sheetViews>
  <sheetFormatPr defaultColWidth="9" defaultRowHeight="10.8" x14ac:dyDescent="0.2"/>
  <cols>
    <col min="1" max="1" width="4.33203125" style="49" customWidth="1"/>
    <col min="2" max="2" width="21.77734375" style="1" customWidth="1"/>
    <col min="3" max="3" width="11" style="2" customWidth="1"/>
    <col min="4" max="5" width="11" style="1" customWidth="1"/>
    <col min="6" max="7" width="11" style="3" customWidth="1"/>
    <col min="8" max="9" width="11" style="1" customWidth="1"/>
    <col min="10" max="11" width="11" style="3" customWidth="1"/>
    <col min="12" max="12" width="13.77734375" style="1" customWidth="1"/>
    <col min="13" max="13" width="13.77734375" style="2" customWidth="1"/>
    <col min="14" max="17" width="13.77734375" style="1" customWidth="1"/>
    <col min="18" max="18" width="11.21875" style="1" customWidth="1"/>
    <col min="19" max="21" width="8.77734375" style="1" customWidth="1"/>
    <col min="22" max="16384" width="9" style="1"/>
  </cols>
  <sheetData>
    <row r="1" spans="1:13" ht="18.75" customHeight="1" x14ac:dyDescent="0.2">
      <c r="A1" s="5" t="s">
        <v>330</v>
      </c>
      <c r="B1" s="71"/>
      <c r="K1" s="48"/>
    </row>
    <row r="2" spans="1:13" s="4" customFormat="1" ht="13.5" customHeight="1" x14ac:dyDescent="0.15">
      <c r="A2" s="64"/>
      <c r="B2" s="53"/>
      <c r="C2" s="73"/>
      <c r="F2" s="27"/>
      <c r="G2" s="27"/>
      <c r="J2" s="27"/>
      <c r="K2" s="78" t="s">
        <v>63</v>
      </c>
      <c r="M2" s="73"/>
    </row>
    <row r="3" spans="1:13" s="56" customFormat="1" ht="13.5" customHeight="1" x14ac:dyDescent="0.2">
      <c r="A3" s="205" t="s">
        <v>37</v>
      </c>
      <c r="B3" s="206"/>
      <c r="C3" s="200" t="s">
        <v>148</v>
      </c>
      <c r="D3" s="200"/>
      <c r="E3" s="200"/>
      <c r="F3" s="204" t="s">
        <v>147</v>
      </c>
      <c r="G3" s="204"/>
      <c r="H3" s="204"/>
      <c r="I3" s="200" t="s">
        <v>146</v>
      </c>
      <c r="J3" s="204" t="s">
        <v>138</v>
      </c>
      <c r="K3" s="204" t="s">
        <v>5</v>
      </c>
    </row>
    <row r="4" spans="1:13" s="56" customFormat="1" ht="13.5" customHeight="1" x14ac:dyDescent="0.2">
      <c r="A4" s="207"/>
      <c r="B4" s="208"/>
      <c r="C4" s="7" t="s">
        <v>53</v>
      </c>
      <c r="D4" s="7" t="s">
        <v>51</v>
      </c>
      <c r="E4" s="7" t="s">
        <v>24</v>
      </c>
      <c r="F4" s="76" t="s">
        <v>48</v>
      </c>
      <c r="G4" s="76" t="s">
        <v>15</v>
      </c>
      <c r="H4" s="7" t="s">
        <v>24</v>
      </c>
      <c r="I4" s="200"/>
      <c r="J4" s="204"/>
      <c r="K4" s="204"/>
    </row>
    <row r="5" spans="1:13" s="4" customFormat="1" ht="13.5" customHeight="1" x14ac:dyDescent="0.2">
      <c r="A5" s="203" t="s">
        <v>46</v>
      </c>
      <c r="B5" s="201"/>
      <c r="C5" s="74">
        <f>C6+C11+C17+C27+'70-2 出入貨物状況②'!C4+'70-2 出入貨物状況②'!C16+'70-2 出入貨物状況②'!C26+'70-2 出入貨物状況②'!C35+'70-2 出入貨物状況②'!C42</f>
        <v>573292</v>
      </c>
      <c r="D5" s="74">
        <f>D6+D11+D17+D27+'70-2 出入貨物状況②'!D4+'70-2 出入貨物状況②'!D16+'70-2 出入貨物状況②'!D26+'70-2 出入貨物状況②'!D35+'70-2 出入貨物状況②'!D42</f>
        <v>3271224</v>
      </c>
      <c r="E5" s="74">
        <f>E6+E11+E17+E27+'70-2 出入貨物状況②'!E4+'70-2 出入貨物状況②'!E16+'70-2 出入貨物状況②'!E26+'70-2 出入貨物状況②'!E35+'70-2 出入貨物状況②'!E42</f>
        <v>3844516</v>
      </c>
      <c r="F5" s="74">
        <f>F6+F11+F17+F27+'70-2 出入貨物状況②'!F4+'70-2 出入貨物状況②'!F16+'70-2 出入貨物状況②'!F26+'70-2 出入貨物状況②'!F35+'70-2 出入貨物状況②'!F42</f>
        <v>78754</v>
      </c>
      <c r="G5" s="74">
        <f>G6+G11+G17+G27+'70-2 出入貨物状況②'!G4+'70-2 出入貨物状況②'!G16+'70-2 出入貨物状況②'!G26+'70-2 出入貨物状況②'!G35+'70-2 出入貨物状況②'!G42</f>
        <v>223117</v>
      </c>
      <c r="H5" s="74">
        <f>H6+H11+H17+H27+'70-2 出入貨物状況②'!H4+'70-2 出入貨物状況②'!H16+'70-2 出入貨物状況②'!H26+'70-2 出入貨物状況②'!H35+'70-2 出入貨物状況②'!H42</f>
        <v>301871</v>
      </c>
      <c r="I5" s="77">
        <f t="shared" ref="I5:J9" si="0">C5+F5</f>
        <v>652046</v>
      </c>
      <c r="J5" s="77">
        <f t="shared" si="0"/>
        <v>3494341</v>
      </c>
      <c r="K5" s="74">
        <f>SUM(I5:J5)</f>
        <v>4146387</v>
      </c>
      <c r="M5" s="73"/>
    </row>
    <row r="6" spans="1:13" s="4" customFormat="1" ht="13.5" customHeight="1" x14ac:dyDescent="0.2">
      <c r="A6" s="65" t="s">
        <v>74</v>
      </c>
      <c r="B6" s="72" t="s">
        <v>143</v>
      </c>
      <c r="C6" s="74">
        <f t="shared" ref="C6:H6" si="1">SUM(C7:C9)</f>
        <v>18</v>
      </c>
      <c r="D6" s="74">
        <f t="shared" si="1"/>
        <v>5308</v>
      </c>
      <c r="E6" s="74">
        <f t="shared" si="1"/>
        <v>5326</v>
      </c>
      <c r="F6" s="74">
        <f t="shared" si="1"/>
        <v>0</v>
      </c>
      <c r="G6" s="74">
        <f t="shared" si="1"/>
        <v>0</v>
      </c>
      <c r="H6" s="74">
        <f t="shared" si="1"/>
        <v>0</v>
      </c>
      <c r="I6" s="77">
        <f t="shared" si="0"/>
        <v>18</v>
      </c>
      <c r="J6" s="77">
        <f t="shared" si="0"/>
        <v>5308</v>
      </c>
      <c r="K6" s="74">
        <f>SUM(I6:J6)</f>
        <v>5326</v>
      </c>
      <c r="M6" s="73"/>
    </row>
    <row r="7" spans="1:13" s="4" customFormat="1" ht="13.5" customHeight="1" x14ac:dyDescent="0.2">
      <c r="A7" s="66" t="s">
        <v>142</v>
      </c>
      <c r="B7" s="72" t="s">
        <v>140</v>
      </c>
      <c r="C7" s="59"/>
      <c r="D7" s="74"/>
      <c r="E7" s="74">
        <f>SUM(C7:D7)</f>
        <v>0</v>
      </c>
      <c r="F7" s="74"/>
      <c r="G7" s="74"/>
      <c r="H7" s="74">
        <f>SUM(F7:G7)</f>
        <v>0</v>
      </c>
      <c r="I7" s="77">
        <f t="shared" si="0"/>
        <v>0</v>
      </c>
      <c r="J7" s="77">
        <f t="shared" si="0"/>
        <v>0</v>
      </c>
      <c r="K7" s="74">
        <f>SUM(I7:J7)</f>
        <v>0</v>
      </c>
      <c r="M7" s="73"/>
    </row>
    <row r="8" spans="1:13" s="4" customFormat="1" ht="13.5" customHeight="1" x14ac:dyDescent="0.2">
      <c r="A8" s="66" t="s">
        <v>139</v>
      </c>
      <c r="B8" s="72" t="s">
        <v>91</v>
      </c>
      <c r="C8" s="59"/>
      <c r="D8" s="74">
        <v>1042</v>
      </c>
      <c r="E8" s="74">
        <f>SUM(C8:D8)</f>
        <v>1042</v>
      </c>
      <c r="F8" s="59"/>
      <c r="G8" s="59"/>
      <c r="H8" s="74">
        <f>SUM(F8:G8)</f>
        <v>0</v>
      </c>
      <c r="I8" s="77">
        <f t="shared" si="0"/>
        <v>0</v>
      </c>
      <c r="J8" s="77">
        <f t="shared" si="0"/>
        <v>1042</v>
      </c>
      <c r="K8" s="74">
        <f>SUM(I8:J8)</f>
        <v>1042</v>
      </c>
      <c r="M8" s="73"/>
    </row>
    <row r="9" spans="1:13" s="4" customFormat="1" ht="13.5" customHeight="1" x14ac:dyDescent="0.2">
      <c r="A9" s="66" t="s">
        <v>137</v>
      </c>
      <c r="B9" s="72" t="s">
        <v>135</v>
      </c>
      <c r="C9" s="74">
        <v>18</v>
      </c>
      <c r="D9" s="74">
        <v>4266</v>
      </c>
      <c r="E9" s="74">
        <f>SUM(C9:D9)</f>
        <v>4284</v>
      </c>
      <c r="F9" s="59"/>
      <c r="G9" s="59"/>
      <c r="H9" s="74">
        <f>SUM(F9:G9)</f>
        <v>0</v>
      </c>
      <c r="I9" s="77">
        <f t="shared" si="0"/>
        <v>18</v>
      </c>
      <c r="J9" s="77">
        <f t="shared" si="0"/>
        <v>4266</v>
      </c>
      <c r="K9" s="74">
        <f>SUM(I9:J9)</f>
        <v>4284</v>
      </c>
      <c r="M9" s="73"/>
    </row>
    <row r="10" spans="1:13" s="4" customFormat="1" ht="13.5" customHeight="1" x14ac:dyDescent="0.2">
      <c r="A10" s="67"/>
      <c r="B10" s="72"/>
      <c r="C10" s="74"/>
      <c r="D10" s="74"/>
      <c r="E10" s="74"/>
      <c r="F10" s="74"/>
      <c r="G10" s="74"/>
      <c r="H10" s="74"/>
      <c r="I10" s="77"/>
      <c r="J10" s="77"/>
      <c r="K10" s="74"/>
      <c r="M10" s="73"/>
    </row>
    <row r="11" spans="1:13" s="4" customFormat="1" ht="13.5" customHeight="1" x14ac:dyDescent="0.2">
      <c r="A11" s="65" t="s">
        <v>133</v>
      </c>
      <c r="B11" s="72" t="s">
        <v>131</v>
      </c>
      <c r="C11" s="74">
        <f t="shared" ref="C11:H11" si="2">SUM(C12:C15)</f>
        <v>0</v>
      </c>
      <c r="D11" s="74">
        <f t="shared" si="2"/>
        <v>1214519</v>
      </c>
      <c r="E11" s="74">
        <f t="shared" si="2"/>
        <v>1214519</v>
      </c>
      <c r="F11" s="74">
        <f t="shared" si="2"/>
        <v>0</v>
      </c>
      <c r="G11" s="74">
        <f t="shared" si="2"/>
        <v>4889</v>
      </c>
      <c r="H11" s="74">
        <f t="shared" si="2"/>
        <v>4889</v>
      </c>
      <c r="I11" s="77">
        <f t="shared" ref="I11:J15" si="3">C11+F11</f>
        <v>0</v>
      </c>
      <c r="J11" s="77">
        <f t="shared" si="3"/>
        <v>1219408</v>
      </c>
      <c r="K11" s="74">
        <f>SUM(I11:J11)</f>
        <v>1219408</v>
      </c>
      <c r="M11" s="73"/>
    </row>
    <row r="12" spans="1:13" s="4" customFormat="1" ht="13.5" customHeight="1" x14ac:dyDescent="0.2">
      <c r="A12" s="66" t="s">
        <v>50</v>
      </c>
      <c r="B12" s="72" t="s">
        <v>130</v>
      </c>
      <c r="C12" s="59"/>
      <c r="D12" s="74"/>
      <c r="E12" s="74">
        <f>SUM(C12:D12)</f>
        <v>0</v>
      </c>
      <c r="F12" s="74"/>
      <c r="G12" s="74"/>
      <c r="H12" s="74">
        <f>SUM(F12:G12)</f>
        <v>0</v>
      </c>
      <c r="I12" s="77">
        <f t="shared" si="3"/>
        <v>0</v>
      </c>
      <c r="J12" s="77">
        <f t="shared" si="3"/>
        <v>0</v>
      </c>
      <c r="K12" s="74">
        <f>SUM(I12:J12)</f>
        <v>0</v>
      </c>
      <c r="M12" s="73"/>
    </row>
    <row r="13" spans="1:13" s="4" customFormat="1" ht="13.5" customHeight="1" x14ac:dyDescent="0.2">
      <c r="A13" s="66" t="s">
        <v>129</v>
      </c>
      <c r="B13" s="72" t="s">
        <v>128</v>
      </c>
      <c r="C13" s="59"/>
      <c r="D13" s="74">
        <v>137111</v>
      </c>
      <c r="E13" s="74">
        <f>SUM(C13:D13)</f>
        <v>137111</v>
      </c>
      <c r="F13" s="59"/>
      <c r="G13" s="59">
        <v>4889</v>
      </c>
      <c r="H13" s="74">
        <f>SUM(F13:G13)</f>
        <v>4889</v>
      </c>
      <c r="I13" s="77">
        <f t="shared" si="3"/>
        <v>0</v>
      </c>
      <c r="J13" s="77">
        <f t="shared" si="3"/>
        <v>142000</v>
      </c>
      <c r="K13" s="74">
        <f>SUM(I13:J13)</f>
        <v>142000</v>
      </c>
      <c r="M13" s="73"/>
    </row>
    <row r="14" spans="1:13" s="4" customFormat="1" ht="13.5" customHeight="1" x14ac:dyDescent="0.2">
      <c r="A14" s="68" t="s">
        <v>125</v>
      </c>
      <c r="B14" s="72" t="s">
        <v>124</v>
      </c>
      <c r="C14" s="59"/>
      <c r="D14" s="74">
        <v>1077093</v>
      </c>
      <c r="E14" s="74">
        <f>SUM(C14:D14)</f>
        <v>1077093</v>
      </c>
      <c r="F14" s="59"/>
      <c r="G14" s="59"/>
      <c r="H14" s="74">
        <f>SUM(F14:G14)</f>
        <v>0</v>
      </c>
      <c r="I14" s="77">
        <f t="shared" si="3"/>
        <v>0</v>
      </c>
      <c r="J14" s="77">
        <f t="shared" si="3"/>
        <v>1077093</v>
      </c>
      <c r="K14" s="74">
        <f>SUM(I14:J14)</f>
        <v>1077093</v>
      </c>
      <c r="M14" s="73"/>
    </row>
    <row r="15" spans="1:13" s="4" customFormat="1" ht="13.5" customHeight="1" x14ac:dyDescent="0.2">
      <c r="A15" s="68" t="s">
        <v>34</v>
      </c>
      <c r="B15" s="72" t="s">
        <v>123</v>
      </c>
      <c r="C15" s="59"/>
      <c r="D15" s="74">
        <v>315</v>
      </c>
      <c r="E15" s="74">
        <f>SUM(C15:D15)</f>
        <v>315</v>
      </c>
      <c r="F15" s="59"/>
      <c r="G15" s="59"/>
      <c r="H15" s="74">
        <f>SUM(F15:G15)</f>
        <v>0</v>
      </c>
      <c r="I15" s="77">
        <f t="shared" si="3"/>
        <v>0</v>
      </c>
      <c r="J15" s="77">
        <f t="shared" si="3"/>
        <v>315</v>
      </c>
      <c r="K15" s="74">
        <f>SUM(I15:J15)</f>
        <v>315</v>
      </c>
      <c r="M15" s="73"/>
    </row>
    <row r="16" spans="1:13" s="4" customFormat="1" ht="13.5" customHeight="1" x14ac:dyDescent="0.2">
      <c r="A16" s="68"/>
      <c r="B16" s="72"/>
      <c r="C16" s="74"/>
      <c r="D16" s="74"/>
      <c r="E16" s="74"/>
      <c r="F16" s="74"/>
      <c r="G16" s="74"/>
      <c r="H16" s="74"/>
      <c r="I16" s="77"/>
      <c r="J16" s="77"/>
      <c r="K16" s="74"/>
      <c r="M16" s="73"/>
    </row>
    <row r="17" spans="1:13" s="4" customFormat="1" ht="13.5" customHeight="1" x14ac:dyDescent="0.2">
      <c r="A17" s="67" t="s">
        <v>121</v>
      </c>
      <c r="B17" s="72" t="s">
        <v>120</v>
      </c>
      <c r="C17" s="74">
        <f t="shared" ref="C17:H17" si="4">SUM(C18:C25)</f>
        <v>2637</v>
      </c>
      <c r="D17" s="74">
        <f t="shared" si="4"/>
        <v>1067929</v>
      </c>
      <c r="E17" s="74">
        <f t="shared" si="4"/>
        <v>1070566</v>
      </c>
      <c r="F17" s="74">
        <f t="shared" si="4"/>
        <v>21</v>
      </c>
      <c r="G17" s="74">
        <f t="shared" si="4"/>
        <v>34232</v>
      </c>
      <c r="H17" s="74">
        <f t="shared" si="4"/>
        <v>34253</v>
      </c>
      <c r="I17" s="77">
        <f t="shared" ref="I17:J22" si="5">C17+F17</f>
        <v>2658</v>
      </c>
      <c r="J17" s="77">
        <f t="shared" si="5"/>
        <v>1102161</v>
      </c>
      <c r="K17" s="74">
        <f t="shared" ref="K17:K22" si="6">SUM(I17:J17)</f>
        <v>1104819</v>
      </c>
      <c r="M17" s="73"/>
    </row>
    <row r="18" spans="1:13" s="4" customFormat="1" ht="13.5" customHeight="1" x14ac:dyDescent="0.2">
      <c r="A18" s="69" t="s">
        <v>103</v>
      </c>
      <c r="B18" s="72" t="s">
        <v>65</v>
      </c>
      <c r="C18" s="59"/>
      <c r="D18" s="74">
        <v>985359</v>
      </c>
      <c r="E18" s="74">
        <f t="shared" ref="E18:E25" si="7">SUM(C18:D18)</f>
        <v>985359</v>
      </c>
      <c r="F18" s="74"/>
      <c r="G18" s="74">
        <v>5640</v>
      </c>
      <c r="H18" s="74">
        <f>SUM(F18:G18)</f>
        <v>5640</v>
      </c>
      <c r="I18" s="77">
        <f t="shared" si="5"/>
        <v>0</v>
      </c>
      <c r="J18" s="77">
        <f t="shared" si="5"/>
        <v>990999</v>
      </c>
      <c r="K18" s="74">
        <f t="shared" si="6"/>
        <v>990999</v>
      </c>
      <c r="M18" s="73"/>
    </row>
    <row r="19" spans="1:13" s="4" customFormat="1" ht="13.5" customHeight="1" x14ac:dyDescent="0.2">
      <c r="A19" s="69">
        <v>141</v>
      </c>
      <c r="B19" s="72" t="s">
        <v>118</v>
      </c>
      <c r="C19" s="59"/>
      <c r="D19" s="59">
        <v>10310</v>
      </c>
      <c r="E19" s="74">
        <f t="shared" si="7"/>
        <v>10310</v>
      </c>
      <c r="F19" s="74"/>
      <c r="G19" s="59">
        <v>4280</v>
      </c>
      <c r="H19" s="74">
        <f>SUM(F19:G19)</f>
        <v>4280</v>
      </c>
      <c r="I19" s="77">
        <f t="shared" si="5"/>
        <v>0</v>
      </c>
      <c r="J19" s="77">
        <f t="shared" si="5"/>
        <v>14590</v>
      </c>
      <c r="K19" s="74">
        <f t="shared" si="6"/>
        <v>14590</v>
      </c>
      <c r="M19" s="73"/>
    </row>
    <row r="20" spans="1:13" s="4" customFormat="1" ht="13.5" customHeight="1" x14ac:dyDescent="0.2">
      <c r="A20" s="69" t="s">
        <v>117</v>
      </c>
      <c r="B20" s="72" t="s">
        <v>116</v>
      </c>
      <c r="C20" s="59"/>
      <c r="D20" s="74">
        <v>38447</v>
      </c>
      <c r="E20" s="74">
        <f t="shared" si="7"/>
        <v>38447</v>
      </c>
      <c r="F20" s="74"/>
      <c r="G20" s="74">
        <v>24129</v>
      </c>
      <c r="H20" s="74">
        <f>SUM(F20:G20)</f>
        <v>24129</v>
      </c>
      <c r="I20" s="77">
        <f t="shared" si="5"/>
        <v>0</v>
      </c>
      <c r="J20" s="77">
        <f t="shared" si="5"/>
        <v>62576</v>
      </c>
      <c r="K20" s="74">
        <f t="shared" si="6"/>
        <v>62576</v>
      </c>
      <c r="M20" s="73"/>
    </row>
    <row r="21" spans="1:13" s="4" customFormat="1" ht="13.5" customHeight="1" x14ac:dyDescent="0.2">
      <c r="A21" s="69">
        <v>161</v>
      </c>
      <c r="B21" s="72" t="s">
        <v>7</v>
      </c>
      <c r="C21" s="59"/>
      <c r="D21" s="59"/>
      <c r="E21" s="74">
        <f t="shared" si="7"/>
        <v>0</v>
      </c>
      <c r="F21" s="59"/>
      <c r="G21" s="59"/>
      <c r="H21" s="74">
        <f>SUM(F21:G21)</f>
        <v>0</v>
      </c>
      <c r="I21" s="77">
        <f t="shared" si="5"/>
        <v>0</v>
      </c>
      <c r="J21" s="77">
        <f t="shared" si="5"/>
        <v>0</v>
      </c>
      <c r="K21" s="74">
        <f t="shared" si="6"/>
        <v>0</v>
      </c>
      <c r="M21" s="73"/>
    </row>
    <row r="22" spans="1:13" s="4" customFormat="1" ht="14.25" customHeight="1" x14ac:dyDescent="0.2">
      <c r="A22" s="69" t="s">
        <v>114</v>
      </c>
      <c r="B22" s="72" t="s">
        <v>113</v>
      </c>
      <c r="C22" s="74">
        <v>553</v>
      </c>
      <c r="D22" s="59">
        <v>1781</v>
      </c>
      <c r="E22" s="74">
        <f t="shared" si="7"/>
        <v>2334</v>
      </c>
      <c r="F22" s="59"/>
      <c r="G22" s="59"/>
      <c r="H22" s="74">
        <f>SUM(F22:G22)</f>
        <v>0</v>
      </c>
      <c r="I22" s="77">
        <f t="shared" si="5"/>
        <v>553</v>
      </c>
      <c r="J22" s="77">
        <f t="shared" si="5"/>
        <v>1781</v>
      </c>
      <c r="K22" s="74">
        <f t="shared" si="6"/>
        <v>2334</v>
      </c>
      <c r="M22" s="73"/>
    </row>
    <row r="23" spans="1:13" s="42" customFormat="1" ht="14.25" customHeight="1" x14ac:dyDescent="0.2">
      <c r="A23" s="69" t="s">
        <v>59</v>
      </c>
      <c r="B23" s="72" t="s">
        <v>145</v>
      </c>
      <c r="C23" s="74"/>
      <c r="D23" s="59">
        <v>40</v>
      </c>
      <c r="E23" s="74">
        <f t="shared" si="7"/>
        <v>40</v>
      </c>
      <c r="F23" s="59"/>
      <c r="G23" s="59"/>
      <c r="H23" s="74"/>
      <c r="I23" s="77"/>
      <c r="J23" s="77">
        <v>40</v>
      </c>
      <c r="K23" s="74">
        <v>40</v>
      </c>
      <c r="M23" s="79"/>
    </row>
    <row r="24" spans="1:13" s="4" customFormat="1" ht="14.25" customHeight="1" x14ac:dyDescent="0.2">
      <c r="A24" s="69" t="s">
        <v>320</v>
      </c>
      <c r="B24" s="72" t="s">
        <v>321</v>
      </c>
      <c r="C24" s="74"/>
      <c r="D24" s="59"/>
      <c r="E24" s="74">
        <f t="shared" si="7"/>
        <v>0</v>
      </c>
      <c r="F24" s="59"/>
      <c r="G24" s="59"/>
      <c r="H24" s="74">
        <f>SUM(F24:G24)</f>
        <v>0</v>
      </c>
      <c r="I24" s="77">
        <f>C24+F24</f>
        <v>0</v>
      </c>
      <c r="J24" s="77">
        <f>D24+G24</f>
        <v>0</v>
      </c>
      <c r="K24" s="74">
        <f>SUM(I24:J24)</f>
        <v>0</v>
      </c>
      <c r="M24" s="73"/>
    </row>
    <row r="25" spans="1:13" s="4" customFormat="1" ht="13.5" customHeight="1" x14ac:dyDescent="0.2">
      <c r="A25" s="69" t="s">
        <v>111</v>
      </c>
      <c r="B25" s="72" t="s">
        <v>110</v>
      </c>
      <c r="C25" s="74">
        <v>2084</v>
      </c>
      <c r="D25" s="74">
        <v>31992</v>
      </c>
      <c r="E25" s="74">
        <f t="shared" si="7"/>
        <v>34076</v>
      </c>
      <c r="F25" s="74">
        <v>21</v>
      </c>
      <c r="G25" s="74">
        <v>183</v>
      </c>
      <c r="H25" s="74">
        <f>SUM(F25:G25)</f>
        <v>204</v>
      </c>
      <c r="I25" s="77">
        <f>C25+F25</f>
        <v>2105</v>
      </c>
      <c r="J25" s="77">
        <f>D25+G25</f>
        <v>32175</v>
      </c>
      <c r="K25" s="74">
        <f>SUM(I25:J25)</f>
        <v>34280</v>
      </c>
      <c r="M25" s="73"/>
    </row>
    <row r="26" spans="1:13" s="4" customFormat="1" ht="13.5" customHeight="1" x14ac:dyDescent="0.2">
      <c r="A26" s="69"/>
      <c r="B26" s="72"/>
      <c r="C26" s="74"/>
      <c r="D26" s="74"/>
      <c r="E26" s="74"/>
      <c r="F26" s="74"/>
      <c r="G26" s="74"/>
      <c r="H26" s="74"/>
      <c r="I26" s="77"/>
      <c r="J26" s="77"/>
      <c r="K26" s="74"/>
      <c r="M26" s="73"/>
    </row>
    <row r="27" spans="1:13" s="4" customFormat="1" ht="13.5" customHeight="1" x14ac:dyDescent="0.2">
      <c r="A27" s="69" t="s">
        <v>108</v>
      </c>
      <c r="B27" s="72" t="s">
        <v>107</v>
      </c>
      <c r="C27" s="74">
        <f t="shared" ref="C27:H27" si="8">SUM(C28:C41)</f>
        <v>303279</v>
      </c>
      <c r="D27" s="74">
        <f t="shared" si="8"/>
        <v>242332</v>
      </c>
      <c r="E27" s="74">
        <f t="shared" si="8"/>
        <v>545611</v>
      </c>
      <c r="F27" s="74">
        <f t="shared" si="8"/>
        <v>9698</v>
      </c>
      <c r="G27" s="74">
        <f t="shared" si="8"/>
        <v>26474</v>
      </c>
      <c r="H27" s="74">
        <f t="shared" si="8"/>
        <v>36172</v>
      </c>
      <c r="I27" s="77">
        <f t="shared" ref="I27:J41" si="9">C27+F27</f>
        <v>312977</v>
      </c>
      <c r="J27" s="77">
        <f t="shared" si="9"/>
        <v>268806</v>
      </c>
      <c r="K27" s="74">
        <f t="shared" ref="K27:K41" si="10">SUM(I27:J27)</f>
        <v>581783</v>
      </c>
      <c r="M27" s="73"/>
    </row>
    <row r="28" spans="1:13" s="4" customFormat="1" ht="13.2" customHeight="1" x14ac:dyDescent="0.2">
      <c r="A28" s="69">
        <v>221</v>
      </c>
      <c r="B28" s="72" t="s">
        <v>105</v>
      </c>
      <c r="C28" s="74"/>
      <c r="D28" s="59"/>
      <c r="E28" s="74">
        <f t="shared" ref="E28:E41" si="11">SUM(C28:D28)</f>
        <v>0</v>
      </c>
      <c r="F28" s="59"/>
      <c r="G28" s="74">
        <v>1509</v>
      </c>
      <c r="H28" s="74">
        <f t="shared" ref="H28:H41" si="12">SUM(F28:G28)</f>
        <v>1509</v>
      </c>
      <c r="I28" s="77">
        <f t="shared" si="9"/>
        <v>0</v>
      </c>
      <c r="J28" s="77">
        <f t="shared" si="9"/>
        <v>1509</v>
      </c>
      <c r="K28" s="74">
        <f t="shared" si="10"/>
        <v>1509</v>
      </c>
      <c r="M28" s="73"/>
    </row>
    <row r="29" spans="1:13" s="4" customFormat="1" ht="13.2" customHeight="1" x14ac:dyDescent="0.2">
      <c r="A29" s="69" t="s">
        <v>102</v>
      </c>
      <c r="B29" s="72" t="s">
        <v>100</v>
      </c>
      <c r="C29" s="74"/>
      <c r="D29" s="59">
        <v>6316</v>
      </c>
      <c r="E29" s="74">
        <f t="shared" si="11"/>
        <v>6316</v>
      </c>
      <c r="F29" s="59">
        <v>1424</v>
      </c>
      <c r="G29" s="74">
        <v>18505</v>
      </c>
      <c r="H29" s="74">
        <f t="shared" si="12"/>
        <v>19929</v>
      </c>
      <c r="I29" s="77">
        <f t="shared" si="9"/>
        <v>1424</v>
      </c>
      <c r="J29" s="77">
        <f t="shared" si="9"/>
        <v>24821</v>
      </c>
      <c r="K29" s="74">
        <f t="shared" si="10"/>
        <v>26245</v>
      </c>
      <c r="M29" s="73"/>
    </row>
    <row r="30" spans="1:13" s="4" customFormat="1" ht="12.6" customHeight="1" x14ac:dyDescent="0.2">
      <c r="A30" s="69" t="s">
        <v>49</v>
      </c>
      <c r="B30" s="72" t="s">
        <v>98</v>
      </c>
      <c r="C30" s="74">
        <v>17197</v>
      </c>
      <c r="D30" s="74">
        <v>102931</v>
      </c>
      <c r="E30" s="74">
        <f t="shared" si="11"/>
        <v>120128</v>
      </c>
      <c r="F30" s="59"/>
      <c r="G30" s="59">
        <v>967</v>
      </c>
      <c r="H30" s="74">
        <f t="shared" si="12"/>
        <v>967</v>
      </c>
      <c r="I30" s="77">
        <f t="shared" si="9"/>
        <v>17197</v>
      </c>
      <c r="J30" s="77">
        <f t="shared" si="9"/>
        <v>103898</v>
      </c>
      <c r="K30" s="74">
        <f t="shared" si="10"/>
        <v>121095</v>
      </c>
      <c r="M30" s="73"/>
    </row>
    <row r="31" spans="1:13" s="4" customFormat="1" ht="13.2" customHeight="1" x14ac:dyDescent="0.2">
      <c r="A31" s="69" t="s">
        <v>26</v>
      </c>
      <c r="B31" s="72" t="s">
        <v>97</v>
      </c>
      <c r="C31" s="74">
        <v>30304</v>
      </c>
      <c r="D31" s="74">
        <v>122198</v>
      </c>
      <c r="E31" s="74">
        <f t="shared" si="11"/>
        <v>152502</v>
      </c>
      <c r="F31" s="59">
        <v>7657</v>
      </c>
      <c r="G31" s="59">
        <v>5406</v>
      </c>
      <c r="H31" s="74">
        <f t="shared" si="12"/>
        <v>13063</v>
      </c>
      <c r="I31" s="77">
        <f t="shared" si="9"/>
        <v>37961</v>
      </c>
      <c r="J31" s="77">
        <f t="shared" si="9"/>
        <v>127604</v>
      </c>
      <c r="K31" s="74">
        <f t="shared" si="10"/>
        <v>165565</v>
      </c>
      <c r="M31" s="73"/>
    </row>
    <row r="32" spans="1:13" s="4" customFormat="1" ht="13.2" customHeight="1" x14ac:dyDescent="0.2">
      <c r="A32" s="69" t="s">
        <v>319</v>
      </c>
      <c r="B32" s="72" t="s">
        <v>298</v>
      </c>
      <c r="C32" s="74"/>
      <c r="D32" s="74"/>
      <c r="E32" s="74">
        <f t="shared" si="11"/>
        <v>0</v>
      </c>
      <c r="F32" s="59"/>
      <c r="G32" s="59"/>
      <c r="H32" s="74">
        <f t="shared" si="12"/>
        <v>0</v>
      </c>
      <c r="I32" s="77">
        <f t="shared" si="9"/>
        <v>0</v>
      </c>
      <c r="J32" s="77">
        <f t="shared" si="9"/>
        <v>0</v>
      </c>
      <c r="K32" s="74">
        <f t="shared" si="10"/>
        <v>0</v>
      </c>
      <c r="M32" s="73"/>
    </row>
    <row r="33" spans="1:13" s="4" customFormat="1" ht="13.5" customHeight="1" x14ac:dyDescent="0.2">
      <c r="A33" s="69" t="s">
        <v>92</v>
      </c>
      <c r="B33" s="72" t="s">
        <v>94</v>
      </c>
      <c r="C33" s="74">
        <v>177560</v>
      </c>
      <c r="D33" s="59"/>
      <c r="E33" s="74">
        <f t="shared" si="11"/>
        <v>177560</v>
      </c>
      <c r="F33" s="59"/>
      <c r="G33" s="59">
        <v>30</v>
      </c>
      <c r="H33" s="74">
        <f t="shared" si="12"/>
        <v>30</v>
      </c>
      <c r="I33" s="77">
        <f t="shared" si="9"/>
        <v>177560</v>
      </c>
      <c r="J33" s="77">
        <f t="shared" si="9"/>
        <v>30</v>
      </c>
      <c r="K33" s="74">
        <f t="shared" si="10"/>
        <v>177590</v>
      </c>
      <c r="M33" s="73"/>
    </row>
    <row r="34" spans="1:13" s="4" customFormat="1" ht="13.5" customHeight="1" x14ac:dyDescent="0.2">
      <c r="A34" s="69">
        <v>253</v>
      </c>
      <c r="B34" s="72" t="s">
        <v>88</v>
      </c>
      <c r="C34" s="59"/>
      <c r="D34" s="59"/>
      <c r="E34" s="74">
        <f t="shared" si="11"/>
        <v>0</v>
      </c>
      <c r="F34" s="59"/>
      <c r="G34" s="59"/>
      <c r="H34" s="74">
        <f t="shared" si="12"/>
        <v>0</v>
      </c>
      <c r="I34" s="77">
        <f t="shared" si="9"/>
        <v>0</v>
      </c>
      <c r="J34" s="77">
        <f t="shared" si="9"/>
        <v>0</v>
      </c>
      <c r="K34" s="74">
        <f t="shared" si="10"/>
        <v>0</v>
      </c>
      <c r="M34" s="73"/>
    </row>
    <row r="35" spans="1:13" s="4" customFormat="1" ht="13.5" customHeight="1" x14ac:dyDescent="0.2">
      <c r="A35" s="69" t="s">
        <v>93</v>
      </c>
      <c r="B35" s="72" t="s">
        <v>86</v>
      </c>
      <c r="C35" s="74">
        <v>3075</v>
      </c>
      <c r="D35" s="59"/>
      <c r="E35" s="74">
        <f t="shared" si="11"/>
        <v>3075</v>
      </c>
      <c r="F35" s="59"/>
      <c r="G35" s="59"/>
      <c r="H35" s="74">
        <f t="shared" si="12"/>
        <v>0</v>
      </c>
      <c r="I35" s="77">
        <f t="shared" si="9"/>
        <v>3075</v>
      </c>
      <c r="J35" s="77">
        <f t="shared" si="9"/>
        <v>0</v>
      </c>
      <c r="K35" s="74">
        <f t="shared" si="10"/>
        <v>3075</v>
      </c>
      <c r="M35" s="73"/>
    </row>
    <row r="36" spans="1:13" s="4" customFormat="1" ht="13.5" customHeight="1" x14ac:dyDescent="0.2">
      <c r="A36" s="69" t="s">
        <v>19</v>
      </c>
      <c r="B36" s="72" t="s">
        <v>16</v>
      </c>
      <c r="C36" s="74">
        <v>55162</v>
      </c>
      <c r="D36" s="74">
        <v>309</v>
      </c>
      <c r="E36" s="74">
        <f t="shared" si="11"/>
        <v>55471</v>
      </c>
      <c r="F36" s="59">
        <v>615</v>
      </c>
      <c r="G36" s="59"/>
      <c r="H36" s="74">
        <f t="shared" si="12"/>
        <v>615</v>
      </c>
      <c r="I36" s="77">
        <f t="shared" si="9"/>
        <v>55777</v>
      </c>
      <c r="J36" s="77">
        <f t="shared" si="9"/>
        <v>309</v>
      </c>
      <c r="K36" s="74">
        <f t="shared" si="10"/>
        <v>56086</v>
      </c>
      <c r="M36" s="73"/>
    </row>
    <row r="37" spans="1:13" s="4" customFormat="1" ht="13.5" customHeight="1" x14ac:dyDescent="0.2">
      <c r="A37" s="69" t="s">
        <v>58</v>
      </c>
      <c r="B37" s="72" t="s">
        <v>78</v>
      </c>
      <c r="C37" s="59"/>
      <c r="D37" s="74"/>
      <c r="E37" s="74">
        <f t="shared" si="11"/>
        <v>0</v>
      </c>
      <c r="F37" s="59"/>
      <c r="G37" s="59"/>
      <c r="H37" s="74">
        <f t="shared" si="12"/>
        <v>0</v>
      </c>
      <c r="I37" s="77">
        <f t="shared" si="9"/>
        <v>0</v>
      </c>
      <c r="J37" s="77">
        <f t="shared" si="9"/>
        <v>0</v>
      </c>
      <c r="K37" s="74">
        <f t="shared" si="10"/>
        <v>0</v>
      </c>
      <c r="M37" s="73"/>
    </row>
    <row r="38" spans="1:13" s="4" customFormat="1" ht="13.5" customHeight="1" x14ac:dyDescent="0.2">
      <c r="A38" s="69" t="s">
        <v>52</v>
      </c>
      <c r="B38" s="72" t="s">
        <v>31</v>
      </c>
      <c r="C38" s="74">
        <v>2150</v>
      </c>
      <c r="D38" s="74">
        <v>1280</v>
      </c>
      <c r="E38" s="74">
        <f t="shared" si="11"/>
        <v>3430</v>
      </c>
      <c r="F38" s="59">
        <v>2</v>
      </c>
      <c r="G38" s="59"/>
      <c r="H38" s="74">
        <f t="shared" si="12"/>
        <v>2</v>
      </c>
      <c r="I38" s="77">
        <f t="shared" si="9"/>
        <v>2152</v>
      </c>
      <c r="J38" s="77">
        <f t="shared" si="9"/>
        <v>1280</v>
      </c>
      <c r="K38" s="74">
        <f t="shared" si="10"/>
        <v>3432</v>
      </c>
      <c r="M38" s="73"/>
    </row>
    <row r="39" spans="1:13" s="4" customFormat="1" ht="13.5" customHeight="1" x14ac:dyDescent="0.2">
      <c r="A39" s="69" t="s">
        <v>90</v>
      </c>
      <c r="B39" s="72" t="s">
        <v>62</v>
      </c>
      <c r="C39" s="59"/>
      <c r="D39" s="59"/>
      <c r="E39" s="74">
        <f t="shared" si="11"/>
        <v>0</v>
      </c>
      <c r="F39" s="59"/>
      <c r="G39" s="59"/>
      <c r="H39" s="74">
        <f t="shared" si="12"/>
        <v>0</v>
      </c>
      <c r="I39" s="77">
        <f t="shared" si="9"/>
        <v>0</v>
      </c>
      <c r="J39" s="77">
        <f t="shared" si="9"/>
        <v>0</v>
      </c>
      <c r="K39" s="74">
        <f t="shared" si="10"/>
        <v>0</v>
      </c>
      <c r="M39" s="73"/>
    </row>
    <row r="40" spans="1:13" s="4" customFormat="1" ht="13.5" customHeight="1" x14ac:dyDescent="0.2">
      <c r="A40" s="69">
        <v>264</v>
      </c>
      <c r="B40" s="72" t="s">
        <v>29</v>
      </c>
      <c r="C40" s="59"/>
      <c r="D40" s="74"/>
      <c r="E40" s="74">
        <f t="shared" si="11"/>
        <v>0</v>
      </c>
      <c r="F40" s="59"/>
      <c r="G40" s="59"/>
      <c r="H40" s="74">
        <f t="shared" si="12"/>
        <v>0</v>
      </c>
      <c r="I40" s="77">
        <f t="shared" si="9"/>
        <v>0</v>
      </c>
      <c r="J40" s="77">
        <f t="shared" si="9"/>
        <v>0</v>
      </c>
      <c r="K40" s="74">
        <f t="shared" si="10"/>
        <v>0</v>
      </c>
      <c r="M40" s="73"/>
    </row>
    <row r="41" spans="1:13" s="4" customFormat="1" ht="13.5" customHeight="1" x14ac:dyDescent="0.2">
      <c r="A41" s="69" t="s">
        <v>87</v>
      </c>
      <c r="B41" s="72" t="s">
        <v>64</v>
      </c>
      <c r="C41" s="74">
        <v>17831</v>
      </c>
      <c r="D41" s="74">
        <v>9298</v>
      </c>
      <c r="E41" s="74">
        <f t="shared" si="11"/>
        <v>27129</v>
      </c>
      <c r="F41" s="59"/>
      <c r="G41" s="59">
        <v>57</v>
      </c>
      <c r="H41" s="74">
        <f t="shared" si="12"/>
        <v>57</v>
      </c>
      <c r="I41" s="77">
        <f t="shared" si="9"/>
        <v>17831</v>
      </c>
      <c r="J41" s="77">
        <f t="shared" si="9"/>
        <v>9355</v>
      </c>
      <c r="K41" s="74">
        <f t="shared" si="10"/>
        <v>27186</v>
      </c>
      <c r="M41" s="73"/>
    </row>
    <row r="42" spans="1:13" s="4" customFormat="1" ht="13.5" customHeight="1" x14ac:dyDescent="0.2">
      <c r="A42" s="70"/>
      <c r="B42" s="53"/>
      <c r="C42" s="75"/>
      <c r="D42" s="75"/>
      <c r="E42" s="75"/>
      <c r="F42" s="33"/>
      <c r="G42" s="33"/>
      <c r="H42" s="33"/>
      <c r="I42" s="39"/>
      <c r="J42" s="39"/>
      <c r="K42" s="75"/>
      <c r="M42" s="73"/>
    </row>
  </sheetData>
  <customSheetViews>
    <customSheetView guid="{34C11C76-AB78-4D38-A477-2E85541D239A}" showPageBreaks="1" showGridLines="0" fitToPage="1" printArea="1" view="pageBreakPreview">
      <pageMargins left="0.7" right="0.7" top="0.75" bottom="0.75" header="0.3" footer="0.3"/>
      <pageSetup paperSize="9" scale="94" orientation="landscape" r:id="rId1"/>
      <headerFooter alignWithMargins="0"/>
    </customSheetView>
    <customSheetView guid="{EBE79DCC-26D1-440F-8816-6C34EF1A5078}" showPageBreaks="1" showGridLines="0" fitToPage="1" printArea="1" view="pageBreakPreview" topLeftCell="A19">
      <selection activeCell="M28" sqref="M27:M28"/>
      <pageMargins left="0.7" right="0.7" top="0.75" bottom="0.75" header="0.3" footer="0.3"/>
      <pageSetup paperSize="9" scale="92" orientation="landscape" r:id="rId2"/>
      <headerFooter alignWithMargins="0"/>
    </customSheetView>
    <customSheetView guid="{F8114CFD-F36C-4A8E-B57B-EB3011F9B338}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95" orientation="landscape" horizontalDpi="200" verticalDpi="200" r:id="rId3"/>
      <headerFooter alignWithMargins="0"/>
    </customSheetView>
    <customSheetView guid="{A7E3A53C-815C-4BE1-A78A-B9B6BE5B2CAE}" showPageBreaks="1" showGridLines="0" fitToPage="1" printArea="1" view="pageBreakPreview">
      <pageMargins left="0.7" right="0.7" top="0.75" bottom="0.75" header="0.3" footer="0.3"/>
      <pageSetup paperSize="9" scale="98" orientation="landscape" r:id="rId4"/>
      <headerFooter alignWithMargins="0"/>
    </customSheetView>
    <customSheetView guid="{84F87889-08BA-C948-9EA3-29B6614C75AF}" showGridLines="0" fitToPage="1" printArea="1" view="pageBreakPreview">
      <selection activeCell="K41" sqref="K41"/>
      <pageMargins left="0.7" right="0.7" top="0.75" bottom="0.75" header="0.3" footer="0.3"/>
      <pageSetup paperSize="9" orientation="landscape" r:id="rId5"/>
      <headerFooter alignWithMargins="0"/>
    </customSheetView>
  </customSheetViews>
  <mergeCells count="7">
    <mergeCell ref="J3:J4"/>
    <mergeCell ref="K3:K4"/>
    <mergeCell ref="C3:E3"/>
    <mergeCell ref="F3:H3"/>
    <mergeCell ref="A5:B5"/>
    <mergeCell ref="A3:B4"/>
    <mergeCell ref="I3:I4"/>
  </mergeCells>
  <phoneticPr fontId="1"/>
  <conditionalFormatting sqref="C5:K41">
    <cfRule type="containsBlanks" dxfId="0" priority="2" stopIfTrue="1">
      <formula>LEN(TRIM(C5))=0</formula>
    </cfRule>
  </conditionalFormatting>
  <pageMargins left="0.7" right="0.7" top="0.75" bottom="0.75" header="0.3" footer="0.3"/>
  <pageSetup paperSize="9" scale="94" orientation="landscape" r:id="rId6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5"/>
  <sheetViews>
    <sheetView showGridLines="0" view="pageBreakPreview" zoomScaleSheetLayoutView="100" workbookViewId="0"/>
  </sheetViews>
  <sheetFormatPr defaultColWidth="9" defaultRowHeight="10.8" x14ac:dyDescent="0.2"/>
  <cols>
    <col min="1" max="1" width="4.33203125" style="80" customWidth="1"/>
    <col min="2" max="2" width="21.88671875" style="1" customWidth="1"/>
    <col min="3" max="3" width="11" style="2" customWidth="1"/>
    <col min="4" max="5" width="11" style="1" customWidth="1"/>
    <col min="6" max="7" width="11" style="3" customWidth="1"/>
    <col min="8" max="9" width="11" style="1" customWidth="1"/>
    <col min="10" max="10" width="11" style="3" customWidth="1"/>
    <col min="11" max="11" width="11" style="81" customWidth="1"/>
    <col min="12" max="12" width="13.77734375" style="2" customWidth="1"/>
    <col min="13" max="16" width="13.77734375" style="1" customWidth="1"/>
    <col min="17" max="17" width="11.21875" style="1" customWidth="1"/>
    <col min="18" max="20" width="8.77734375" style="1" customWidth="1"/>
    <col min="21" max="16384" width="9" style="1"/>
  </cols>
  <sheetData>
    <row r="1" spans="1:12" s="4" customFormat="1" ht="13.5" customHeight="1" x14ac:dyDescent="0.2">
      <c r="A1" s="84"/>
      <c r="C1" s="73"/>
      <c r="F1" s="27"/>
      <c r="G1" s="27"/>
      <c r="J1" s="27"/>
      <c r="K1" s="96" t="s">
        <v>63</v>
      </c>
      <c r="L1" s="73"/>
    </row>
    <row r="2" spans="1:12" s="56" customFormat="1" ht="13.5" customHeight="1" x14ac:dyDescent="0.2">
      <c r="A2" s="205" t="s">
        <v>37</v>
      </c>
      <c r="B2" s="206"/>
      <c r="C2" s="200" t="s">
        <v>148</v>
      </c>
      <c r="D2" s="200"/>
      <c r="E2" s="200"/>
      <c r="F2" s="204" t="s">
        <v>147</v>
      </c>
      <c r="G2" s="204"/>
      <c r="H2" s="204"/>
      <c r="I2" s="203" t="s">
        <v>146</v>
      </c>
      <c r="J2" s="204" t="s">
        <v>138</v>
      </c>
      <c r="K2" s="209" t="s">
        <v>5</v>
      </c>
    </row>
    <row r="3" spans="1:12" s="56" customFormat="1" ht="13.5" customHeight="1" x14ac:dyDescent="0.2">
      <c r="A3" s="207"/>
      <c r="B3" s="208"/>
      <c r="C3" s="7" t="s">
        <v>53</v>
      </c>
      <c r="D3" s="7" t="s">
        <v>51</v>
      </c>
      <c r="E3" s="7" t="s">
        <v>24</v>
      </c>
      <c r="F3" s="76" t="s">
        <v>48</v>
      </c>
      <c r="G3" s="76" t="s">
        <v>15</v>
      </c>
      <c r="H3" s="7" t="s">
        <v>24</v>
      </c>
      <c r="I3" s="203"/>
      <c r="J3" s="204"/>
      <c r="K3" s="210"/>
    </row>
    <row r="4" spans="1:12" s="4" customFormat="1" ht="13.5" customHeight="1" x14ac:dyDescent="0.2">
      <c r="A4" s="65" t="s">
        <v>215</v>
      </c>
      <c r="B4" s="72" t="s">
        <v>173</v>
      </c>
      <c r="C4" s="74">
        <f t="shared" ref="C4:H4" si="0">SUM(C5:C14)</f>
        <v>52340</v>
      </c>
      <c r="D4" s="74">
        <f t="shared" si="0"/>
        <v>552732</v>
      </c>
      <c r="E4" s="74">
        <f t="shared" si="0"/>
        <v>605072</v>
      </c>
      <c r="F4" s="74">
        <f t="shared" si="0"/>
        <v>46235</v>
      </c>
      <c r="G4" s="74">
        <f t="shared" si="0"/>
        <v>138526</v>
      </c>
      <c r="H4" s="74">
        <f t="shared" si="0"/>
        <v>184761</v>
      </c>
      <c r="I4" s="77">
        <f t="shared" ref="I4:J14" si="1">C4+F4</f>
        <v>98575</v>
      </c>
      <c r="J4" s="77">
        <f t="shared" si="1"/>
        <v>691258</v>
      </c>
      <c r="K4" s="74">
        <f t="shared" ref="K4:K14" si="2">SUM(I4:J4)</f>
        <v>789833</v>
      </c>
    </row>
    <row r="5" spans="1:12" s="4" customFormat="1" ht="13.5" customHeight="1" x14ac:dyDescent="0.2">
      <c r="A5" s="85" t="s">
        <v>211</v>
      </c>
      <c r="B5" s="72" t="s">
        <v>210</v>
      </c>
      <c r="C5" s="59"/>
      <c r="D5" s="59"/>
      <c r="E5" s="74">
        <f t="shared" ref="E5:E14" si="3">SUM(C5:D5)</f>
        <v>0</v>
      </c>
      <c r="F5" s="59">
        <v>6800</v>
      </c>
      <c r="G5" s="74">
        <v>115504</v>
      </c>
      <c r="H5" s="74">
        <f t="shared" ref="H5:H14" si="4">SUM(F5:G5)</f>
        <v>122304</v>
      </c>
      <c r="I5" s="77">
        <f t="shared" si="1"/>
        <v>6800</v>
      </c>
      <c r="J5" s="77">
        <f t="shared" si="1"/>
        <v>115504</v>
      </c>
      <c r="K5" s="74">
        <f t="shared" si="2"/>
        <v>122304</v>
      </c>
    </row>
    <row r="6" spans="1:12" s="4" customFormat="1" ht="13.5" customHeight="1" x14ac:dyDescent="0.2">
      <c r="A6" s="85" t="s">
        <v>195</v>
      </c>
      <c r="B6" s="72" t="s">
        <v>209</v>
      </c>
      <c r="C6" s="59"/>
      <c r="D6" s="74">
        <v>9933</v>
      </c>
      <c r="E6" s="74">
        <f t="shared" si="3"/>
        <v>9933</v>
      </c>
      <c r="F6" s="59"/>
      <c r="G6" s="59">
        <v>842</v>
      </c>
      <c r="H6" s="74">
        <f t="shared" si="4"/>
        <v>842</v>
      </c>
      <c r="I6" s="77">
        <f t="shared" si="1"/>
        <v>0</v>
      </c>
      <c r="J6" s="77">
        <f t="shared" si="1"/>
        <v>10775</v>
      </c>
      <c r="K6" s="74">
        <f t="shared" si="2"/>
        <v>10775</v>
      </c>
    </row>
    <row r="7" spans="1:12" s="4" customFormat="1" ht="13.5" customHeight="1" x14ac:dyDescent="0.2">
      <c r="A7" s="85">
        <v>311</v>
      </c>
      <c r="B7" s="72" t="s">
        <v>122</v>
      </c>
      <c r="C7" s="59"/>
      <c r="D7" s="74"/>
      <c r="E7" s="74">
        <f t="shared" si="3"/>
        <v>0</v>
      </c>
      <c r="F7" s="74"/>
      <c r="G7" s="74"/>
      <c r="H7" s="74">
        <f t="shared" si="4"/>
        <v>0</v>
      </c>
      <c r="I7" s="77">
        <f t="shared" si="1"/>
        <v>0</v>
      </c>
      <c r="J7" s="77">
        <f t="shared" si="1"/>
        <v>0</v>
      </c>
      <c r="K7" s="74">
        <f t="shared" si="2"/>
        <v>0</v>
      </c>
    </row>
    <row r="8" spans="1:12" s="4" customFormat="1" ht="13.5" customHeight="1" x14ac:dyDescent="0.2">
      <c r="A8" s="85">
        <v>321</v>
      </c>
      <c r="B8" s="72" t="s">
        <v>207</v>
      </c>
      <c r="C8" s="59"/>
      <c r="D8" s="74"/>
      <c r="E8" s="74">
        <f t="shared" si="3"/>
        <v>0</v>
      </c>
      <c r="F8" s="74"/>
      <c r="G8" s="74"/>
      <c r="H8" s="74">
        <f t="shared" si="4"/>
        <v>0</v>
      </c>
      <c r="I8" s="77">
        <f t="shared" si="1"/>
        <v>0</v>
      </c>
      <c r="J8" s="77">
        <f t="shared" si="1"/>
        <v>0</v>
      </c>
      <c r="K8" s="74">
        <f t="shared" si="2"/>
        <v>0</v>
      </c>
    </row>
    <row r="9" spans="1:12" s="4" customFormat="1" ht="13.5" customHeight="1" x14ac:dyDescent="0.2">
      <c r="A9" s="85" t="s">
        <v>204</v>
      </c>
      <c r="B9" s="72" t="s">
        <v>2</v>
      </c>
      <c r="C9" s="59"/>
      <c r="D9" s="74">
        <v>378061</v>
      </c>
      <c r="E9" s="74">
        <f t="shared" si="3"/>
        <v>378061</v>
      </c>
      <c r="F9" s="59"/>
      <c r="G9" s="59"/>
      <c r="H9" s="74">
        <f t="shared" si="4"/>
        <v>0</v>
      </c>
      <c r="I9" s="77">
        <f t="shared" si="1"/>
        <v>0</v>
      </c>
      <c r="J9" s="77">
        <f t="shared" si="1"/>
        <v>378061</v>
      </c>
      <c r="K9" s="74">
        <f t="shared" si="2"/>
        <v>378061</v>
      </c>
    </row>
    <row r="10" spans="1:12" s="4" customFormat="1" ht="13.5" customHeight="1" x14ac:dyDescent="0.2">
      <c r="A10" s="85" t="s">
        <v>66</v>
      </c>
      <c r="B10" s="72" t="s">
        <v>203</v>
      </c>
      <c r="C10" s="59">
        <v>221</v>
      </c>
      <c r="D10" s="74">
        <v>51790</v>
      </c>
      <c r="E10" s="74">
        <f t="shared" si="3"/>
        <v>52011</v>
      </c>
      <c r="F10" s="74">
        <v>38900</v>
      </c>
      <c r="G10" s="74">
        <v>21028</v>
      </c>
      <c r="H10" s="74">
        <f t="shared" si="4"/>
        <v>59928</v>
      </c>
      <c r="I10" s="77">
        <f t="shared" si="1"/>
        <v>39121</v>
      </c>
      <c r="J10" s="77">
        <f t="shared" si="1"/>
        <v>72818</v>
      </c>
      <c r="K10" s="74">
        <f t="shared" si="2"/>
        <v>111939</v>
      </c>
    </row>
    <row r="11" spans="1:12" s="4" customFormat="1" ht="13.5" customHeight="1" x14ac:dyDescent="0.2">
      <c r="A11" s="85" t="s">
        <v>202</v>
      </c>
      <c r="B11" s="72" t="s">
        <v>200</v>
      </c>
      <c r="C11" s="59"/>
      <c r="D11" s="74"/>
      <c r="E11" s="74">
        <f t="shared" si="3"/>
        <v>0</v>
      </c>
      <c r="F11" s="59"/>
      <c r="G11" s="59"/>
      <c r="H11" s="74">
        <f t="shared" si="4"/>
        <v>0</v>
      </c>
      <c r="I11" s="77">
        <f t="shared" si="1"/>
        <v>0</v>
      </c>
      <c r="J11" s="77">
        <f t="shared" si="1"/>
        <v>0</v>
      </c>
      <c r="K11" s="74">
        <f t="shared" si="2"/>
        <v>0</v>
      </c>
    </row>
    <row r="12" spans="1:12" s="4" customFormat="1" ht="13.5" customHeight="1" x14ac:dyDescent="0.2">
      <c r="A12" s="85" t="s">
        <v>115</v>
      </c>
      <c r="B12" s="72" t="s">
        <v>199</v>
      </c>
      <c r="C12" s="74">
        <v>37145</v>
      </c>
      <c r="D12" s="74">
        <v>54086</v>
      </c>
      <c r="E12" s="74">
        <f t="shared" si="3"/>
        <v>91231</v>
      </c>
      <c r="F12" s="59">
        <v>495</v>
      </c>
      <c r="G12" s="59">
        <v>371</v>
      </c>
      <c r="H12" s="74">
        <f t="shared" si="4"/>
        <v>866</v>
      </c>
      <c r="I12" s="77">
        <f t="shared" si="1"/>
        <v>37640</v>
      </c>
      <c r="J12" s="77">
        <f t="shared" si="1"/>
        <v>54457</v>
      </c>
      <c r="K12" s="74">
        <f t="shared" si="2"/>
        <v>92097</v>
      </c>
    </row>
    <row r="13" spans="1:12" s="4" customFormat="1" ht="13.5" customHeight="1" x14ac:dyDescent="0.2">
      <c r="A13" s="85" t="s">
        <v>198</v>
      </c>
      <c r="B13" s="72" t="s">
        <v>196</v>
      </c>
      <c r="C13" s="59"/>
      <c r="D13" s="74">
        <v>2500</v>
      </c>
      <c r="E13" s="74">
        <f t="shared" si="3"/>
        <v>2500</v>
      </c>
      <c r="F13" s="59"/>
      <c r="G13" s="59"/>
      <c r="H13" s="74">
        <f t="shared" si="4"/>
        <v>0</v>
      </c>
      <c r="I13" s="77">
        <f t="shared" si="1"/>
        <v>0</v>
      </c>
      <c r="J13" s="77">
        <f t="shared" si="1"/>
        <v>2500</v>
      </c>
      <c r="K13" s="74">
        <f t="shared" si="2"/>
        <v>2500</v>
      </c>
    </row>
    <row r="14" spans="1:12" s="4" customFormat="1" ht="13.5" customHeight="1" x14ac:dyDescent="0.2">
      <c r="A14" s="85" t="s">
        <v>194</v>
      </c>
      <c r="B14" s="90" t="s">
        <v>192</v>
      </c>
      <c r="C14" s="74">
        <v>14974</v>
      </c>
      <c r="D14" s="74">
        <v>56362</v>
      </c>
      <c r="E14" s="74">
        <f t="shared" si="3"/>
        <v>71336</v>
      </c>
      <c r="F14" s="59">
        <v>40</v>
      </c>
      <c r="G14" s="59">
        <v>781</v>
      </c>
      <c r="H14" s="74">
        <f t="shared" si="4"/>
        <v>821</v>
      </c>
      <c r="I14" s="77">
        <f t="shared" si="1"/>
        <v>15014</v>
      </c>
      <c r="J14" s="77">
        <f t="shared" si="1"/>
        <v>57143</v>
      </c>
      <c r="K14" s="74">
        <f t="shared" si="2"/>
        <v>72157</v>
      </c>
    </row>
    <row r="15" spans="1:12" s="4" customFormat="1" ht="13.5" customHeight="1" x14ac:dyDescent="0.2">
      <c r="A15" s="67"/>
      <c r="B15" s="72"/>
      <c r="C15" s="74"/>
      <c r="D15" s="74"/>
      <c r="E15" s="74"/>
      <c r="F15" s="74"/>
      <c r="G15" s="74"/>
      <c r="H15" s="74"/>
      <c r="I15" s="77"/>
      <c r="J15" s="77"/>
      <c r="K15" s="74"/>
    </row>
    <row r="16" spans="1:12" s="4" customFormat="1" ht="13.5" customHeight="1" x14ac:dyDescent="0.2">
      <c r="A16" s="65" t="s">
        <v>190</v>
      </c>
      <c r="B16" s="72" t="s">
        <v>189</v>
      </c>
      <c r="C16" s="74">
        <f t="shared" ref="C16:H16" si="5">SUM(C17:C24)</f>
        <v>150631</v>
      </c>
      <c r="D16" s="74">
        <f t="shared" si="5"/>
        <v>11594</v>
      </c>
      <c r="E16" s="74">
        <f t="shared" si="5"/>
        <v>162225</v>
      </c>
      <c r="F16" s="74">
        <f t="shared" si="5"/>
        <v>10605</v>
      </c>
      <c r="G16" s="74">
        <f t="shared" si="5"/>
        <v>1330</v>
      </c>
      <c r="H16" s="74">
        <f t="shared" si="5"/>
        <v>11935</v>
      </c>
      <c r="I16" s="77">
        <f t="shared" ref="I16:J24" si="6">C16+F16</f>
        <v>161236</v>
      </c>
      <c r="J16" s="77">
        <f t="shared" si="6"/>
        <v>12924</v>
      </c>
      <c r="K16" s="74">
        <f t="shared" ref="K16:K24" si="7">SUM(I16:J16)</f>
        <v>174160</v>
      </c>
    </row>
    <row r="17" spans="1:11" s="4" customFormat="1" ht="13.5" customHeight="1" x14ac:dyDescent="0.2">
      <c r="A17" s="85" t="s">
        <v>188</v>
      </c>
      <c r="B17" s="72" t="s">
        <v>187</v>
      </c>
      <c r="C17" s="74">
        <v>126731</v>
      </c>
      <c r="D17" s="74">
        <v>719</v>
      </c>
      <c r="E17" s="74">
        <f t="shared" ref="E17:E24" si="8">SUM(C17:D17)</f>
        <v>127450</v>
      </c>
      <c r="F17" s="74">
        <v>9805</v>
      </c>
      <c r="G17" s="74"/>
      <c r="H17" s="74">
        <f t="shared" ref="H17:H24" si="9">SUM(F17:G17)</f>
        <v>9805</v>
      </c>
      <c r="I17" s="77">
        <f t="shared" si="6"/>
        <v>136536</v>
      </c>
      <c r="J17" s="77">
        <f t="shared" si="6"/>
        <v>719</v>
      </c>
      <c r="K17" s="74">
        <f t="shared" si="7"/>
        <v>137255</v>
      </c>
    </row>
    <row r="18" spans="1:11" s="4" customFormat="1" ht="13.5" customHeight="1" x14ac:dyDescent="0.2">
      <c r="A18" s="85" t="s">
        <v>186</v>
      </c>
      <c r="B18" s="72" t="s">
        <v>185</v>
      </c>
      <c r="C18" s="74">
        <v>1279</v>
      </c>
      <c r="D18" s="74">
        <v>3733</v>
      </c>
      <c r="E18" s="74">
        <f t="shared" si="8"/>
        <v>5012</v>
      </c>
      <c r="F18" s="59"/>
      <c r="G18" s="59"/>
      <c r="H18" s="74">
        <f t="shared" si="9"/>
        <v>0</v>
      </c>
      <c r="I18" s="77">
        <f t="shared" si="6"/>
        <v>1279</v>
      </c>
      <c r="J18" s="77">
        <f t="shared" si="6"/>
        <v>3733</v>
      </c>
      <c r="K18" s="74">
        <f t="shared" si="7"/>
        <v>5012</v>
      </c>
    </row>
    <row r="19" spans="1:11" s="4" customFormat="1" ht="13.5" customHeight="1" x14ac:dyDescent="0.2">
      <c r="A19" s="85" t="s">
        <v>183</v>
      </c>
      <c r="B19" s="72" t="s">
        <v>181</v>
      </c>
      <c r="C19" s="74">
        <v>8603</v>
      </c>
      <c r="D19" s="59"/>
      <c r="E19" s="74">
        <f t="shared" si="8"/>
        <v>8603</v>
      </c>
      <c r="F19" s="59">
        <v>13</v>
      </c>
      <c r="G19" s="59"/>
      <c r="H19" s="74">
        <f t="shared" si="9"/>
        <v>13</v>
      </c>
      <c r="I19" s="77">
        <f t="shared" si="6"/>
        <v>8616</v>
      </c>
      <c r="J19" s="77">
        <f t="shared" si="6"/>
        <v>0</v>
      </c>
      <c r="K19" s="74">
        <f t="shared" si="7"/>
        <v>8616</v>
      </c>
    </row>
    <row r="20" spans="1:11" s="4" customFormat="1" ht="13.5" customHeight="1" x14ac:dyDescent="0.2">
      <c r="A20" s="85" t="s">
        <v>179</v>
      </c>
      <c r="B20" s="72" t="s">
        <v>178</v>
      </c>
      <c r="C20" s="59"/>
      <c r="D20" s="59"/>
      <c r="E20" s="74">
        <f t="shared" si="8"/>
        <v>0</v>
      </c>
      <c r="F20" s="59"/>
      <c r="G20" s="59"/>
      <c r="H20" s="74">
        <f t="shared" si="9"/>
        <v>0</v>
      </c>
      <c r="I20" s="77">
        <f t="shared" si="6"/>
        <v>0</v>
      </c>
      <c r="J20" s="77">
        <f t="shared" si="6"/>
        <v>0</v>
      </c>
      <c r="K20" s="74">
        <f t="shared" si="7"/>
        <v>0</v>
      </c>
    </row>
    <row r="21" spans="1:11" s="4" customFormat="1" ht="13.5" customHeight="1" x14ac:dyDescent="0.2">
      <c r="A21" s="85" t="s">
        <v>177</v>
      </c>
      <c r="B21" s="72" t="s">
        <v>176</v>
      </c>
      <c r="C21" s="59">
        <v>596</v>
      </c>
      <c r="D21" s="74">
        <v>7142</v>
      </c>
      <c r="E21" s="74">
        <f t="shared" si="8"/>
        <v>7738</v>
      </c>
      <c r="F21" s="59"/>
      <c r="G21" s="59">
        <v>1330</v>
      </c>
      <c r="H21" s="74">
        <f t="shared" si="9"/>
        <v>1330</v>
      </c>
      <c r="I21" s="77">
        <f t="shared" si="6"/>
        <v>596</v>
      </c>
      <c r="J21" s="77">
        <f t="shared" si="6"/>
        <v>8472</v>
      </c>
      <c r="K21" s="74">
        <f t="shared" si="7"/>
        <v>9068</v>
      </c>
    </row>
    <row r="22" spans="1:11" s="4" customFormat="1" ht="13.5" customHeight="1" x14ac:dyDescent="0.2">
      <c r="A22" s="85" t="s">
        <v>79</v>
      </c>
      <c r="B22" s="72" t="s">
        <v>175</v>
      </c>
      <c r="C22" s="74"/>
      <c r="D22" s="59"/>
      <c r="E22" s="74">
        <f t="shared" si="8"/>
        <v>0</v>
      </c>
      <c r="F22" s="59"/>
      <c r="G22" s="59"/>
      <c r="H22" s="74">
        <f t="shared" si="9"/>
        <v>0</v>
      </c>
      <c r="I22" s="77">
        <f t="shared" si="6"/>
        <v>0</v>
      </c>
      <c r="J22" s="77">
        <f t="shared" si="6"/>
        <v>0</v>
      </c>
      <c r="K22" s="74">
        <f t="shared" si="7"/>
        <v>0</v>
      </c>
    </row>
    <row r="23" spans="1:11" s="4" customFormat="1" ht="13.5" customHeight="1" x14ac:dyDescent="0.2">
      <c r="A23" s="85" t="s">
        <v>174</v>
      </c>
      <c r="B23" s="72" t="s">
        <v>30</v>
      </c>
      <c r="C23" s="59">
        <v>13422</v>
      </c>
      <c r="D23" s="59"/>
      <c r="E23" s="74">
        <f t="shared" si="8"/>
        <v>13422</v>
      </c>
      <c r="F23" s="74">
        <v>787</v>
      </c>
      <c r="G23" s="59"/>
      <c r="H23" s="74">
        <f t="shared" si="9"/>
        <v>787</v>
      </c>
      <c r="I23" s="77">
        <f t="shared" si="6"/>
        <v>14209</v>
      </c>
      <c r="J23" s="77">
        <f t="shared" si="6"/>
        <v>0</v>
      </c>
      <c r="K23" s="74">
        <f t="shared" si="7"/>
        <v>14209</v>
      </c>
    </row>
    <row r="24" spans="1:11" s="4" customFormat="1" ht="13.5" customHeight="1" x14ac:dyDescent="0.2">
      <c r="A24" s="85">
        <v>425</v>
      </c>
      <c r="B24" s="72" t="s">
        <v>81</v>
      </c>
      <c r="C24" s="59"/>
      <c r="D24" s="59"/>
      <c r="E24" s="74">
        <f t="shared" si="8"/>
        <v>0</v>
      </c>
      <c r="F24" s="59"/>
      <c r="G24" s="59"/>
      <c r="H24" s="74">
        <f t="shared" si="9"/>
        <v>0</v>
      </c>
      <c r="I24" s="77">
        <f t="shared" si="6"/>
        <v>0</v>
      </c>
      <c r="J24" s="77">
        <f t="shared" si="6"/>
        <v>0</v>
      </c>
      <c r="K24" s="74">
        <f t="shared" si="7"/>
        <v>0</v>
      </c>
    </row>
    <row r="25" spans="1:11" s="82" customFormat="1" ht="13.5" customHeight="1" x14ac:dyDescent="0.2">
      <c r="A25" s="85"/>
      <c r="B25" s="72"/>
      <c r="C25" s="74"/>
      <c r="D25" s="74"/>
      <c r="E25" s="74"/>
      <c r="F25" s="74"/>
      <c r="G25" s="74"/>
      <c r="H25" s="74"/>
      <c r="I25" s="77"/>
      <c r="J25" s="77"/>
      <c r="K25" s="74"/>
    </row>
    <row r="26" spans="1:11" s="4" customFormat="1" ht="13.5" customHeight="1" x14ac:dyDescent="0.2">
      <c r="A26" s="67" t="s">
        <v>28</v>
      </c>
      <c r="B26" s="72" t="s">
        <v>54</v>
      </c>
      <c r="C26" s="74">
        <f t="shared" ref="C26:H26" si="10">SUM(C27:C33)</f>
        <v>48789</v>
      </c>
      <c r="D26" s="74">
        <f t="shared" si="10"/>
        <v>145865</v>
      </c>
      <c r="E26" s="74">
        <f t="shared" si="10"/>
        <v>194654</v>
      </c>
      <c r="F26" s="74">
        <f t="shared" si="10"/>
        <v>11651</v>
      </c>
      <c r="G26" s="74">
        <f t="shared" si="10"/>
        <v>17314</v>
      </c>
      <c r="H26" s="74">
        <f t="shared" si="10"/>
        <v>28965</v>
      </c>
      <c r="I26" s="77">
        <f t="shared" ref="I26:J33" si="11">C26+F26</f>
        <v>60440</v>
      </c>
      <c r="J26" s="77">
        <f t="shared" si="11"/>
        <v>163179</v>
      </c>
      <c r="K26" s="74">
        <f t="shared" ref="K26:K33" si="12">SUM(I26:J26)</f>
        <v>223619</v>
      </c>
    </row>
    <row r="27" spans="1:11" s="4" customFormat="1" ht="13.5" customHeight="1" x14ac:dyDescent="0.2">
      <c r="A27" s="86" t="s">
        <v>172</v>
      </c>
      <c r="B27" s="72" t="s">
        <v>152</v>
      </c>
      <c r="C27" s="74">
        <v>122</v>
      </c>
      <c r="D27" s="74">
        <v>11508</v>
      </c>
      <c r="E27" s="74">
        <f t="shared" ref="E27:E33" si="13">SUM(C27:D27)</f>
        <v>11630</v>
      </c>
      <c r="F27" s="59"/>
      <c r="G27" s="59"/>
      <c r="H27" s="74">
        <f t="shared" ref="H27:H33" si="14">SUM(F27:G27)</f>
        <v>0</v>
      </c>
      <c r="I27" s="77">
        <f t="shared" si="11"/>
        <v>122</v>
      </c>
      <c r="J27" s="77">
        <f t="shared" si="11"/>
        <v>11508</v>
      </c>
      <c r="K27" s="74">
        <f t="shared" si="12"/>
        <v>11630</v>
      </c>
    </row>
    <row r="28" spans="1:11" s="4" customFormat="1" ht="13.5" customHeight="1" x14ac:dyDescent="0.2">
      <c r="A28" s="85" t="s">
        <v>171</v>
      </c>
      <c r="B28" s="91" t="s">
        <v>170</v>
      </c>
      <c r="C28" s="59"/>
      <c r="D28" s="74">
        <v>266</v>
      </c>
      <c r="E28" s="74">
        <f t="shared" si="13"/>
        <v>266</v>
      </c>
      <c r="F28" s="59"/>
      <c r="G28" s="59"/>
      <c r="H28" s="74">
        <f t="shared" si="14"/>
        <v>0</v>
      </c>
      <c r="I28" s="77">
        <f t="shared" si="11"/>
        <v>0</v>
      </c>
      <c r="J28" s="77">
        <f t="shared" si="11"/>
        <v>266</v>
      </c>
      <c r="K28" s="74">
        <f t="shared" si="12"/>
        <v>266</v>
      </c>
    </row>
    <row r="29" spans="1:11" s="4" customFormat="1" ht="13.5" customHeight="1" x14ac:dyDescent="0.2">
      <c r="A29" s="85" t="s">
        <v>168</v>
      </c>
      <c r="B29" s="92" t="s">
        <v>166</v>
      </c>
      <c r="C29" s="74">
        <v>579</v>
      </c>
      <c r="D29" s="74">
        <v>7859</v>
      </c>
      <c r="E29" s="74">
        <f t="shared" si="13"/>
        <v>8438</v>
      </c>
      <c r="F29" s="59"/>
      <c r="G29" s="59">
        <v>477</v>
      </c>
      <c r="H29" s="74">
        <f t="shared" si="14"/>
        <v>477</v>
      </c>
      <c r="I29" s="77">
        <f t="shared" si="11"/>
        <v>579</v>
      </c>
      <c r="J29" s="77">
        <f t="shared" si="11"/>
        <v>8336</v>
      </c>
      <c r="K29" s="74">
        <f t="shared" si="12"/>
        <v>8915</v>
      </c>
    </row>
    <row r="30" spans="1:11" s="4" customFormat="1" ht="13.5" customHeight="1" x14ac:dyDescent="0.2">
      <c r="A30" s="85" t="s">
        <v>165</v>
      </c>
      <c r="B30" s="72" t="s">
        <v>164</v>
      </c>
      <c r="C30" s="74">
        <v>41233</v>
      </c>
      <c r="D30" s="74">
        <v>125796</v>
      </c>
      <c r="E30" s="74">
        <f t="shared" si="13"/>
        <v>167029</v>
      </c>
      <c r="F30" s="59">
        <v>11651</v>
      </c>
      <c r="G30" s="59">
        <v>12337</v>
      </c>
      <c r="H30" s="74">
        <f t="shared" si="14"/>
        <v>23988</v>
      </c>
      <c r="I30" s="77">
        <f t="shared" si="11"/>
        <v>52884</v>
      </c>
      <c r="J30" s="77">
        <f t="shared" si="11"/>
        <v>138133</v>
      </c>
      <c r="K30" s="74">
        <f t="shared" si="12"/>
        <v>191017</v>
      </c>
    </row>
    <row r="31" spans="1:11" s="4" customFormat="1" ht="13.5" customHeight="1" x14ac:dyDescent="0.2">
      <c r="A31" s="85">
        <v>451</v>
      </c>
      <c r="B31" s="72" t="s">
        <v>163</v>
      </c>
      <c r="C31" s="74">
        <v>6767</v>
      </c>
      <c r="D31" s="59">
        <v>53</v>
      </c>
      <c r="E31" s="74">
        <f t="shared" si="13"/>
        <v>6820</v>
      </c>
      <c r="F31" s="59"/>
      <c r="G31" s="74">
        <v>4500</v>
      </c>
      <c r="H31" s="74">
        <f t="shared" si="14"/>
        <v>4500</v>
      </c>
      <c r="I31" s="77">
        <f t="shared" si="11"/>
        <v>6767</v>
      </c>
      <c r="J31" s="77">
        <f t="shared" si="11"/>
        <v>4553</v>
      </c>
      <c r="K31" s="74">
        <f t="shared" si="12"/>
        <v>11320</v>
      </c>
    </row>
    <row r="32" spans="1:11" s="82" customFormat="1" ht="13.5" customHeight="1" x14ac:dyDescent="0.2">
      <c r="A32" s="85" t="s">
        <v>162</v>
      </c>
      <c r="B32" s="72" t="s">
        <v>161</v>
      </c>
      <c r="C32" s="74">
        <v>88</v>
      </c>
      <c r="D32" s="74">
        <v>383</v>
      </c>
      <c r="E32" s="74">
        <f t="shared" si="13"/>
        <v>471</v>
      </c>
      <c r="F32" s="59"/>
      <c r="G32" s="59"/>
      <c r="H32" s="74">
        <f t="shared" si="14"/>
        <v>0</v>
      </c>
      <c r="I32" s="77">
        <f t="shared" si="11"/>
        <v>88</v>
      </c>
      <c r="J32" s="77">
        <f t="shared" si="11"/>
        <v>383</v>
      </c>
      <c r="K32" s="74">
        <f t="shared" si="12"/>
        <v>471</v>
      </c>
    </row>
    <row r="33" spans="1:12" s="82" customFormat="1" ht="13.5" customHeight="1" x14ac:dyDescent="0.2">
      <c r="A33" s="85">
        <v>471</v>
      </c>
      <c r="B33" s="72" t="s">
        <v>160</v>
      </c>
      <c r="C33" s="59"/>
      <c r="D33" s="59"/>
      <c r="E33" s="74">
        <f t="shared" si="13"/>
        <v>0</v>
      </c>
      <c r="F33" s="59"/>
      <c r="G33" s="59"/>
      <c r="H33" s="74">
        <f t="shared" si="14"/>
        <v>0</v>
      </c>
      <c r="I33" s="77">
        <f t="shared" si="11"/>
        <v>0</v>
      </c>
      <c r="J33" s="77">
        <f t="shared" si="11"/>
        <v>0</v>
      </c>
      <c r="K33" s="74">
        <f t="shared" si="12"/>
        <v>0</v>
      </c>
    </row>
    <row r="34" spans="1:12" s="4" customFormat="1" ht="13.5" customHeight="1" x14ac:dyDescent="0.2">
      <c r="A34" s="85"/>
      <c r="B34" s="72"/>
      <c r="C34" s="74"/>
      <c r="D34" s="74"/>
      <c r="E34" s="74"/>
      <c r="F34" s="74"/>
      <c r="G34" s="74"/>
      <c r="H34" s="74"/>
      <c r="I34" s="77"/>
      <c r="J34" s="77"/>
      <c r="K34" s="74"/>
    </row>
    <row r="35" spans="1:12" s="4" customFormat="1" ht="13.5" customHeight="1" x14ac:dyDescent="0.2">
      <c r="A35" s="85" t="s">
        <v>14</v>
      </c>
      <c r="B35" s="72" t="s">
        <v>159</v>
      </c>
      <c r="C35" s="74">
        <f t="shared" ref="C35:H35" si="15">SUM(C36:C40)</f>
        <v>15598</v>
      </c>
      <c r="D35" s="74">
        <f t="shared" si="15"/>
        <v>30945</v>
      </c>
      <c r="E35" s="74">
        <f t="shared" si="15"/>
        <v>46543</v>
      </c>
      <c r="F35" s="74">
        <f t="shared" si="15"/>
        <v>544</v>
      </c>
      <c r="G35" s="74">
        <f t="shared" si="15"/>
        <v>352</v>
      </c>
      <c r="H35" s="74">
        <f t="shared" si="15"/>
        <v>896</v>
      </c>
      <c r="I35" s="77">
        <f t="shared" ref="I35:J40" si="16">C35+F35</f>
        <v>16142</v>
      </c>
      <c r="J35" s="77">
        <f t="shared" si="16"/>
        <v>31297</v>
      </c>
      <c r="K35" s="74">
        <f t="shared" ref="K35:K40" si="17">SUM(I35:J35)</f>
        <v>47439</v>
      </c>
    </row>
    <row r="36" spans="1:12" s="4" customFormat="1" ht="13.5" customHeight="1" x14ac:dyDescent="0.2">
      <c r="A36" s="66" t="s">
        <v>158</v>
      </c>
      <c r="B36" s="72" t="s">
        <v>9</v>
      </c>
      <c r="C36" s="74">
        <v>13538</v>
      </c>
      <c r="D36" s="74">
        <v>29712</v>
      </c>
      <c r="E36" s="74">
        <f>SUM(C36:D36)</f>
        <v>43250</v>
      </c>
      <c r="F36" s="59">
        <v>347</v>
      </c>
      <c r="G36" s="59">
        <v>352</v>
      </c>
      <c r="H36" s="74">
        <f>SUM(F36:G36)</f>
        <v>699</v>
      </c>
      <c r="I36" s="77">
        <f t="shared" si="16"/>
        <v>13885</v>
      </c>
      <c r="J36" s="77">
        <f t="shared" si="16"/>
        <v>30064</v>
      </c>
      <c r="K36" s="74">
        <f t="shared" si="17"/>
        <v>43949</v>
      </c>
    </row>
    <row r="37" spans="1:12" s="4" customFormat="1" ht="13.5" customHeight="1" x14ac:dyDescent="0.2">
      <c r="A37" s="86" t="s">
        <v>95</v>
      </c>
      <c r="B37" s="72" t="s">
        <v>156</v>
      </c>
      <c r="C37" s="59"/>
      <c r="D37" s="74"/>
      <c r="E37" s="74">
        <f>SUM(C37:D37)</f>
        <v>0</v>
      </c>
      <c r="F37" s="59"/>
      <c r="G37" s="74"/>
      <c r="H37" s="74">
        <f>SUM(F37:G37)</f>
        <v>0</v>
      </c>
      <c r="I37" s="77">
        <f t="shared" si="16"/>
        <v>0</v>
      </c>
      <c r="J37" s="77">
        <f t="shared" si="16"/>
        <v>0</v>
      </c>
      <c r="K37" s="74">
        <f t="shared" si="17"/>
        <v>0</v>
      </c>
    </row>
    <row r="38" spans="1:12" s="4" customFormat="1" ht="13.5" customHeight="1" x14ac:dyDescent="0.2">
      <c r="A38" s="69">
        <v>501</v>
      </c>
      <c r="B38" s="93" t="s">
        <v>155</v>
      </c>
      <c r="C38" s="59"/>
      <c r="D38" s="74"/>
      <c r="E38" s="74">
        <f>SUM(C38:D38)</f>
        <v>0</v>
      </c>
      <c r="F38" s="59"/>
      <c r="G38" s="74"/>
      <c r="H38" s="74">
        <f>SUM(F38:G38)</f>
        <v>0</v>
      </c>
      <c r="I38" s="77">
        <f t="shared" si="16"/>
        <v>0</v>
      </c>
      <c r="J38" s="77">
        <f t="shared" si="16"/>
        <v>0</v>
      </c>
      <c r="K38" s="74">
        <f t="shared" si="17"/>
        <v>0</v>
      </c>
    </row>
    <row r="39" spans="1:12" s="4" customFormat="1" ht="13.5" customHeight="1" x14ac:dyDescent="0.2">
      <c r="A39" s="87">
        <v>521</v>
      </c>
      <c r="B39" s="93" t="s">
        <v>153</v>
      </c>
      <c r="C39" s="59"/>
      <c r="D39" s="59"/>
      <c r="E39" s="74">
        <f>SUM(C39:D39)</f>
        <v>0</v>
      </c>
      <c r="F39" s="59"/>
      <c r="G39" s="59"/>
      <c r="H39" s="74">
        <f>SUM(F39:G39)</f>
        <v>0</v>
      </c>
      <c r="I39" s="77">
        <f t="shared" si="16"/>
        <v>0</v>
      </c>
      <c r="J39" s="77">
        <f t="shared" si="16"/>
        <v>0</v>
      </c>
      <c r="K39" s="74">
        <f t="shared" si="17"/>
        <v>0</v>
      </c>
    </row>
    <row r="40" spans="1:12" s="83" customFormat="1" ht="13.5" customHeight="1" x14ac:dyDescent="0.2">
      <c r="A40" s="88" t="s">
        <v>151</v>
      </c>
      <c r="B40" s="94" t="s">
        <v>112</v>
      </c>
      <c r="C40" s="74">
        <v>2060</v>
      </c>
      <c r="D40" s="74">
        <v>1233</v>
      </c>
      <c r="E40" s="74">
        <f>SUM(C40:D40)</f>
        <v>3293</v>
      </c>
      <c r="F40" s="74">
        <v>197</v>
      </c>
      <c r="G40" s="59"/>
      <c r="H40" s="74">
        <f>SUM(F40:G40)</f>
        <v>197</v>
      </c>
      <c r="I40" s="77">
        <f t="shared" si="16"/>
        <v>2257</v>
      </c>
      <c r="J40" s="77">
        <f t="shared" si="16"/>
        <v>1233</v>
      </c>
      <c r="K40" s="74">
        <f t="shared" si="17"/>
        <v>3490</v>
      </c>
    </row>
    <row r="41" spans="1:12" s="82" customFormat="1" ht="13.5" customHeight="1" x14ac:dyDescent="0.2">
      <c r="A41" s="87"/>
      <c r="B41" s="93"/>
      <c r="C41" s="74"/>
      <c r="D41" s="74"/>
      <c r="E41" s="74"/>
      <c r="F41" s="74"/>
      <c r="G41" s="74"/>
      <c r="H41" s="74"/>
      <c r="I41" s="77"/>
      <c r="J41" s="77"/>
      <c r="K41" s="74"/>
    </row>
    <row r="42" spans="1:12" s="4" customFormat="1" ht="13.5" customHeight="1" x14ac:dyDescent="0.2">
      <c r="A42" s="85" t="s">
        <v>23</v>
      </c>
      <c r="B42" s="72" t="s">
        <v>149</v>
      </c>
      <c r="C42" s="74">
        <f t="shared" ref="C42:H42" si="18">SUM(C43)</f>
        <v>0</v>
      </c>
      <c r="D42" s="74">
        <f t="shared" si="18"/>
        <v>0</v>
      </c>
      <c r="E42" s="74">
        <f t="shared" si="18"/>
        <v>0</v>
      </c>
      <c r="F42" s="74">
        <f t="shared" si="18"/>
        <v>0</v>
      </c>
      <c r="G42" s="74">
        <f t="shared" si="18"/>
        <v>0</v>
      </c>
      <c r="H42" s="74">
        <f t="shared" si="18"/>
        <v>0</v>
      </c>
      <c r="I42" s="77">
        <f>C42+F42</f>
        <v>0</v>
      </c>
      <c r="J42" s="77">
        <f>D42+G42</f>
        <v>0</v>
      </c>
      <c r="K42" s="74">
        <f>SUM(I42:J42)</f>
        <v>0</v>
      </c>
    </row>
    <row r="43" spans="1:12" s="4" customFormat="1" ht="13.5" customHeight="1" x14ac:dyDescent="0.2">
      <c r="A43" s="85" t="s">
        <v>150</v>
      </c>
      <c r="B43" s="72" t="s">
        <v>149</v>
      </c>
      <c r="C43" s="59"/>
      <c r="D43" s="59"/>
      <c r="E43" s="74">
        <f>SUM(C43:D43)</f>
        <v>0</v>
      </c>
      <c r="F43" s="59"/>
      <c r="G43" s="59"/>
      <c r="H43" s="74">
        <f>SUM(F43:G43)</f>
        <v>0</v>
      </c>
      <c r="I43" s="77">
        <f>C43+F43</f>
        <v>0</v>
      </c>
      <c r="J43" s="77">
        <f>D43+G43</f>
        <v>0</v>
      </c>
      <c r="K43" s="74">
        <f>SUM(I43:J43)</f>
        <v>0</v>
      </c>
    </row>
    <row r="44" spans="1:12" s="4" customFormat="1" ht="13.5" customHeight="1" x14ac:dyDescent="0.2">
      <c r="A44" s="89"/>
      <c r="C44" s="73"/>
      <c r="E44" s="27"/>
      <c r="F44" s="73"/>
      <c r="H44" s="27"/>
      <c r="I44" s="27"/>
      <c r="K44" s="63" t="s">
        <v>1</v>
      </c>
    </row>
    <row r="45" spans="1:12" x14ac:dyDescent="0.2">
      <c r="E45" s="95"/>
      <c r="G45" s="48"/>
      <c r="H45" s="95"/>
      <c r="I45" s="95"/>
      <c r="J45" s="48"/>
      <c r="K45" s="99"/>
      <c r="L45" s="48"/>
    </row>
  </sheetData>
  <customSheetViews>
    <customSheetView guid="{34C11C76-AB78-4D38-A477-2E85541D239A}" showPageBreaks="1" showGridLines="0" fitToPage="1" printArea="1" view="pageBreakPreview">
      <pageMargins left="0.7" right="0.7" top="0.75" bottom="0.75" header="0.3" footer="0.3"/>
      <pageSetup paperSize="9" scale="88" orientation="landscape" r:id="rId1"/>
      <headerFooter alignWithMargins="0"/>
    </customSheetView>
    <customSheetView guid="{EBE79DCC-26D1-440F-8816-6C34EF1A5078}" showPageBreaks="1" showGridLines="0" fitToPage="1" printArea="1" view="pageBreakPreview" topLeftCell="A3">
      <selection activeCell="K45" sqref="K45"/>
      <pageMargins left="0.7" right="0.7" top="0.75" bottom="0.75" header="0.3" footer="0.3"/>
      <pageSetup paperSize="9" scale="87" orientation="landscape" r:id="rId2"/>
      <headerFooter alignWithMargins="0"/>
    </customSheetView>
    <customSheetView guid="{F8114CFD-F36C-4A8E-B57B-EB3011F9B338}" showPageBreaks="1" showGridLines="0" printArea="1">
      <pageMargins left="0.78740157480314965" right="0.78740157480314965" top="0.59055118110236227" bottom="0.19685039370078741" header="0.51181102362204722" footer="0.51181102362204722"/>
      <pageSetup paperSize="9" scale="96" orientation="landscape" horizontalDpi="200" verticalDpi="200" r:id="rId3"/>
      <headerFooter alignWithMargins="0"/>
    </customSheetView>
    <customSheetView guid="{A7E3A53C-815C-4BE1-A78A-B9B6BE5B2CAE}" showPageBreaks="1" showGridLines="0" fitToPage="1" printArea="1" view="pageBreakPreview">
      <pageMargins left="0.7" right="0.7" top="0.75" bottom="0.75" header="0.3" footer="0.3"/>
      <pageSetup paperSize="9" scale="90" orientation="landscape" r:id="rId4"/>
      <headerFooter alignWithMargins="0"/>
    </customSheetView>
    <customSheetView guid="{84F87889-08BA-C948-9EA3-29B6614C75AF}" showGridLines="0" fitToPage="1" printArea="1" view="pageBreakPreview" topLeftCell="A3">
      <selection activeCell="K45" sqref="K45"/>
      <pageMargins left="0.7" right="0.7" top="0.75" bottom="0.75" header="0.3" footer="0.3"/>
      <pageSetup paperSize="9" orientation="landscape" r:id="rId5"/>
      <headerFooter alignWithMargins="0"/>
    </customSheetView>
  </customSheetViews>
  <mergeCells count="6">
    <mergeCell ref="I2:I3"/>
    <mergeCell ref="J2:J3"/>
    <mergeCell ref="K2:K3"/>
    <mergeCell ref="C2:E2"/>
    <mergeCell ref="F2:H2"/>
    <mergeCell ref="A2:B3"/>
  </mergeCells>
  <phoneticPr fontId="1"/>
  <pageMargins left="0.7" right="0.7" top="0.75" bottom="0.75" header="0.3" footer="0.3"/>
  <pageSetup paperSize="9" scale="88" orientation="landscape" r:id="rId6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7"/>
  <sheetViews>
    <sheetView showGridLines="0" view="pageBreakPreview" zoomScaleSheetLayoutView="100" workbookViewId="0"/>
  </sheetViews>
  <sheetFormatPr defaultColWidth="9" defaultRowHeight="10.8" x14ac:dyDescent="0.2"/>
  <cols>
    <col min="1" max="1" width="5.33203125" style="52" customWidth="1"/>
    <col min="2" max="22" width="5.88671875" style="1" customWidth="1"/>
    <col min="23" max="24" width="6.6640625" style="1" customWidth="1"/>
    <col min="25" max="16384" width="9" style="1"/>
  </cols>
  <sheetData>
    <row r="1" spans="1:23" ht="18.75" customHeight="1" x14ac:dyDescent="0.2">
      <c r="A1" s="5" t="s">
        <v>191</v>
      </c>
    </row>
    <row r="2" spans="1:23" ht="15" customHeight="1" x14ac:dyDescent="0.2">
      <c r="V2" s="51" t="s">
        <v>258</v>
      </c>
    </row>
    <row r="3" spans="1:23" s="52" customFormat="1" ht="30" customHeight="1" x14ac:dyDescent="0.2">
      <c r="A3" s="100" t="s">
        <v>42</v>
      </c>
      <c r="B3" s="102" t="s">
        <v>5</v>
      </c>
      <c r="C3" s="102" t="s">
        <v>256</v>
      </c>
      <c r="D3" s="102" t="s">
        <v>104</v>
      </c>
      <c r="E3" s="102" t="s">
        <v>254</v>
      </c>
      <c r="F3" s="102" t="s">
        <v>253</v>
      </c>
      <c r="G3" s="102" t="s">
        <v>251</v>
      </c>
      <c r="H3" s="102" t="s">
        <v>136</v>
      </c>
      <c r="I3" s="104" t="s">
        <v>249</v>
      </c>
      <c r="J3" s="105" t="s">
        <v>248</v>
      </c>
      <c r="K3" s="107" t="s">
        <v>247</v>
      </c>
      <c r="L3" s="107" t="s">
        <v>72</v>
      </c>
      <c r="M3" s="104" t="s">
        <v>246</v>
      </c>
      <c r="N3" s="104" t="s">
        <v>245</v>
      </c>
      <c r="O3" s="104" t="s">
        <v>243</v>
      </c>
      <c r="P3" s="104" t="s">
        <v>242</v>
      </c>
      <c r="Q3" s="102" t="s">
        <v>241</v>
      </c>
      <c r="R3" s="102" t="s">
        <v>119</v>
      </c>
      <c r="S3" s="102" t="s">
        <v>240</v>
      </c>
      <c r="T3" s="102" t="s">
        <v>235</v>
      </c>
      <c r="U3" s="111" t="s">
        <v>239</v>
      </c>
      <c r="V3" s="105" t="s">
        <v>237</v>
      </c>
    </row>
    <row r="4" spans="1:23" ht="30" customHeight="1" x14ac:dyDescent="0.2">
      <c r="A4" s="101" t="s">
        <v>236</v>
      </c>
      <c r="B4" s="57">
        <v>471</v>
      </c>
      <c r="C4" s="57" t="s">
        <v>217</v>
      </c>
      <c r="D4" s="57">
        <v>12</v>
      </c>
      <c r="E4" s="57">
        <v>163</v>
      </c>
      <c r="F4" s="57">
        <v>42</v>
      </c>
      <c r="G4" s="57">
        <v>24</v>
      </c>
      <c r="H4" s="57">
        <v>5</v>
      </c>
      <c r="I4" s="57">
        <v>23</v>
      </c>
      <c r="J4" s="57">
        <v>78</v>
      </c>
      <c r="K4" s="57">
        <v>6</v>
      </c>
      <c r="L4" s="57">
        <v>18</v>
      </c>
      <c r="M4" s="57">
        <v>20</v>
      </c>
      <c r="N4" s="57">
        <v>16</v>
      </c>
      <c r="O4" s="57">
        <v>28</v>
      </c>
      <c r="P4" s="57">
        <v>5</v>
      </c>
      <c r="Q4" s="57" t="s">
        <v>217</v>
      </c>
      <c r="R4" s="57">
        <v>1</v>
      </c>
      <c r="S4" s="57" t="s">
        <v>217</v>
      </c>
      <c r="T4" s="57" t="s">
        <v>217</v>
      </c>
      <c r="U4" s="57" t="s">
        <v>217</v>
      </c>
      <c r="V4" s="57">
        <v>14</v>
      </c>
    </row>
    <row r="5" spans="1:23" ht="30" customHeight="1" x14ac:dyDescent="0.2">
      <c r="A5" s="101" t="s">
        <v>169</v>
      </c>
      <c r="B5" s="57">
        <v>466</v>
      </c>
      <c r="C5" s="57" t="s">
        <v>217</v>
      </c>
      <c r="D5" s="57">
        <v>9</v>
      </c>
      <c r="E5" s="57">
        <v>171</v>
      </c>
      <c r="F5" s="57">
        <v>42</v>
      </c>
      <c r="G5" s="57">
        <v>2</v>
      </c>
      <c r="H5" s="57">
        <v>13</v>
      </c>
      <c r="I5" s="57">
        <v>24</v>
      </c>
      <c r="J5" s="57">
        <v>99</v>
      </c>
      <c r="K5" s="57">
        <v>5</v>
      </c>
      <c r="L5" s="57">
        <v>46</v>
      </c>
      <c r="M5" s="57">
        <v>17</v>
      </c>
      <c r="N5" s="57">
        <v>26</v>
      </c>
      <c r="O5" s="57" t="s">
        <v>217</v>
      </c>
      <c r="P5" s="57">
        <v>1</v>
      </c>
      <c r="Q5" s="57">
        <v>1</v>
      </c>
      <c r="R5" s="57" t="s">
        <v>217</v>
      </c>
      <c r="S5" s="57" t="s">
        <v>217</v>
      </c>
      <c r="T5" s="57" t="s">
        <v>217</v>
      </c>
      <c r="U5" s="57" t="s">
        <v>217</v>
      </c>
      <c r="V5" s="57" t="s">
        <v>217</v>
      </c>
    </row>
    <row r="6" spans="1:23" ht="30" customHeight="1" x14ac:dyDescent="0.2">
      <c r="A6" s="101" t="s">
        <v>218</v>
      </c>
      <c r="B6" s="57">
        <f>SUM(C6:V6)+SUM(B13:V13)</f>
        <v>569</v>
      </c>
      <c r="C6" s="57">
        <v>1</v>
      </c>
      <c r="D6" s="57">
        <v>6</v>
      </c>
      <c r="E6" s="57">
        <v>109</v>
      </c>
      <c r="F6" s="57">
        <v>34</v>
      </c>
      <c r="G6" s="57">
        <v>3</v>
      </c>
      <c r="H6" s="57">
        <v>5</v>
      </c>
      <c r="I6" s="57">
        <v>27</v>
      </c>
      <c r="J6" s="57">
        <v>138</v>
      </c>
      <c r="K6" s="57">
        <v>9</v>
      </c>
      <c r="L6" s="57">
        <v>73</v>
      </c>
      <c r="M6" s="57">
        <v>19</v>
      </c>
      <c r="N6" s="57">
        <v>74</v>
      </c>
      <c r="O6" s="57">
        <v>15</v>
      </c>
      <c r="P6" s="57">
        <v>1</v>
      </c>
      <c r="Q6" s="57">
        <v>2</v>
      </c>
      <c r="R6" s="57">
        <v>2</v>
      </c>
      <c r="S6" s="57" t="s">
        <v>217</v>
      </c>
      <c r="T6" s="57" t="s">
        <v>217</v>
      </c>
      <c r="U6" s="57">
        <v>2</v>
      </c>
      <c r="V6" s="57" t="s">
        <v>217</v>
      </c>
    </row>
    <row r="7" spans="1:23" ht="30" customHeight="1" x14ac:dyDescent="0.2">
      <c r="A7" s="101" t="s">
        <v>317</v>
      </c>
      <c r="B7" s="57">
        <f>SUM(C7:V7)+SUM(B14:V14)</f>
        <v>499</v>
      </c>
      <c r="C7" s="57" t="s">
        <v>217</v>
      </c>
      <c r="D7" s="57">
        <v>11</v>
      </c>
      <c r="E7" s="57">
        <v>98</v>
      </c>
      <c r="F7" s="57">
        <v>34</v>
      </c>
      <c r="G7" s="57"/>
      <c r="H7" s="57">
        <v>5</v>
      </c>
      <c r="I7" s="57">
        <v>21</v>
      </c>
      <c r="J7" s="57">
        <v>100</v>
      </c>
      <c r="K7" s="57">
        <v>8</v>
      </c>
      <c r="L7" s="57">
        <v>31</v>
      </c>
      <c r="M7" s="57">
        <v>18</v>
      </c>
      <c r="N7" s="57">
        <v>75</v>
      </c>
      <c r="O7" s="57">
        <v>25</v>
      </c>
      <c r="P7" s="57">
        <v>1</v>
      </c>
      <c r="Q7" s="57">
        <v>1</v>
      </c>
      <c r="R7" s="57" t="s">
        <v>217</v>
      </c>
      <c r="S7" s="57" t="s">
        <v>217</v>
      </c>
      <c r="T7" s="57" t="s">
        <v>217</v>
      </c>
      <c r="U7" s="57" t="s">
        <v>217</v>
      </c>
      <c r="V7" s="57" t="s">
        <v>217</v>
      </c>
    </row>
    <row r="8" spans="1:23" ht="30" customHeight="1" x14ac:dyDescent="0.2">
      <c r="A8" s="101" t="s">
        <v>334</v>
      </c>
      <c r="B8" s="57">
        <f>SUM(C8:V8)+SUM(B15:V15)</f>
        <v>432</v>
      </c>
      <c r="C8" s="57" t="s">
        <v>217</v>
      </c>
      <c r="D8" s="57">
        <v>9</v>
      </c>
      <c r="E8" s="57">
        <v>104</v>
      </c>
      <c r="F8" s="57">
        <v>66</v>
      </c>
      <c r="G8" s="57">
        <v>2</v>
      </c>
      <c r="H8" s="57">
        <v>3</v>
      </c>
      <c r="I8" s="57">
        <v>34</v>
      </c>
      <c r="J8" s="57">
        <v>80</v>
      </c>
      <c r="K8" s="57">
        <v>6</v>
      </c>
      <c r="L8" s="57">
        <v>28</v>
      </c>
      <c r="M8" s="57">
        <v>2</v>
      </c>
      <c r="N8" s="57">
        <v>52</v>
      </c>
      <c r="O8" s="57">
        <v>22</v>
      </c>
      <c r="P8" s="57">
        <v>2</v>
      </c>
      <c r="Q8" s="57">
        <v>1</v>
      </c>
      <c r="R8" s="57" t="s">
        <v>217</v>
      </c>
      <c r="S8" s="57" t="s">
        <v>217</v>
      </c>
      <c r="T8" s="57" t="s">
        <v>217</v>
      </c>
      <c r="U8" s="57" t="s">
        <v>217</v>
      </c>
      <c r="V8" s="57" t="s">
        <v>217</v>
      </c>
    </row>
    <row r="9" spans="1:23" ht="15" customHeight="1" x14ac:dyDescent="0.2"/>
    <row r="10" spans="1:23" ht="30" customHeight="1" x14ac:dyDescent="0.2">
      <c r="A10" s="102" t="s">
        <v>42</v>
      </c>
      <c r="B10" s="104" t="s">
        <v>234</v>
      </c>
      <c r="C10" s="102" t="s">
        <v>233</v>
      </c>
      <c r="D10" s="102" t="s">
        <v>291</v>
      </c>
      <c r="E10" s="102" t="s">
        <v>230</v>
      </c>
      <c r="F10" s="102" t="s">
        <v>229</v>
      </c>
      <c r="G10" s="104" t="s">
        <v>335</v>
      </c>
      <c r="H10" s="102" t="s">
        <v>227</v>
      </c>
      <c r="I10" s="105" t="s">
        <v>182</v>
      </c>
      <c r="J10" s="107" t="s">
        <v>101</v>
      </c>
      <c r="K10" s="105" t="s">
        <v>226</v>
      </c>
      <c r="L10" s="105" t="s">
        <v>225</v>
      </c>
      <c r="M10" s="104" t="s">
        <v>224</v>
      </c>
      <c r="N10" s="104" t="s">
        <v>223</v>
      </c>
      <c r="O10" s="104" t="s">
        <v>193</v>
      </c>
      <c r="P10" s="102" t="s">
        <v>167</v>
      </c>
      <c r="Q10" s="104" t="s">
        <v>222</v>
      </c>
      <c r="R10" s="104" t="s">
        <v>221</v>
      </c>
      <c r="S10" s="104" t="s">
        <v>21</v>
      </c>
      <c r="T10" s="104" t="s">
        <v>322</v>
      </c>
      <c r="U10" s="104" t="s">
        <v>323</v>
      </c>
      <c r="V10" s="104" t="s">
        <v>336</v>
      </c>
      <c r="W10" s="103"/>
    </row>
    <row r="11" spans="1:23" ht="30" customHeight="1" x14ac:dyDescent="0.2">
      <c r="A11" s="101" t="s">
        <v>220</v>
      </c>
      <c r="B11" s="57" t="s">
        <v>217</v>
      </c>
      <c r="C11" s="57">
        <v>1</v>
      </c>
      <c r="D11" s="57" t="s">
        <v>217</v>
      </c>
      <c r="E11" s="57">
        <v>3</v>
      </c>
      <c r="F11" s="57" t="s">
        <v>217</v>
      </c>
      <c r="G11" s="57" t="s">
        <v>217</v>
      </c>
      <c r="H11" s="57">
        <v>7</v>
      </c>
      <c r="I11" s="57">
        <v>2</v>
      </c>
      <c r="J11" s="57">
        <v>1</v>
      </c>
      <c r="K11" s="57">
        <v>1</v>
      </c>
      <c r="L11" s="57">
        <v>1</v>
      </c>
      <c r="M11" s="57" t="s">
        <v>217</v>
      </c>
      <c r="N11" s="57" t="s">
        <v>217</v>
      </c>
      <c r="O11" s="57" t="s">
        <v>217</v>
      </c>
      <c r="P11" s="110" t="s">
        <v>217</v>
      </c>
      <c r="Q11" s="110" t="s">
        <v>217</v>
      </c>
      <c r="R11" s="110" t="s">
        <v>217</v>
      </c>
      <c r="S11" s="110" t="s">
        <v>217</v>
      </c>
      <c r="T11" s="110" t="s">
        <v>217</v>
      </c>
      <c r="U11" s="110" t="s">
        <v>217</v>
      </c>
      <c r="V11" s="110" t="s">
        <v>217</v>
      </c>
      <c r="W11" s="48"/>
    </row>
    <row r="12" spans="1:23" ht="30" customHeight="1" x14ac:dyDescent="0.2">
      <c r="A12" s="101" t="s">
        <v>219</v>
      </c>
      <c r="B12" s="57" t="s">
        <v>217</v>
      </c>
      <c r="C12" s="57">
        <v>3</v>
      </c>
      <c r="D12" s="57" t="s">
        <v>217</v>
      </c>
      <c r="E12" s="57" t="s">
        <v>217</v>
      </c>
      <c r="F12" s="57">
        <v>1</v>
      </c>
      <c r="G12" s="57" t="s">
        <v>217</v>
      </c>
      <c r="H12" s="57">
        <v>2</v>
      </c>
      <c r="I12" s="57" t="s">
        <v>217</v>
      </c>
      <c r="J12" s="57">
        <v>1</v>
      </c>
      <c r="K12" s="57" t="s">
        <v>217</v>
      </c>
      <c r="L12" s="57" t="s">
        <v>217</v>
      </c>
      <c r="M12" s="109">
        <v>1</v>
      </c>
      <c r="N12" s="109">
        <v>1</v>
      </c>
      <c r="O12" s="109">
        <v>1</v>
      </c>
      <c r="P12" s="110" t="s">
        <v>217</v>
      </c>
      <c r="Q12" s="110" t="s">
        <v>217</v>
      </c>
      <c r="R12" s="110" t="s">
        <v>217</v>
      </c>
      <c r="S12" s="110" t="s">
        <v>217</v>
      </c>
      <c r="T12" s="110" t="s">
        <v>217</v>
      </c>
      <c r="U12" s="110" t="s">
        <v>217</v>
      </c>
      <c r="V12" s="110" t="s">
        <v>217</v>
      </c>
      <c r="W12" s="48"/>
    </row>
    <row r="13" spans="1:23" ht="30" customHeight="1" x14ac:dyDescent="0.2">
      <c r="A13" s="101" t="s">
        <v>206</v>
      </c>
      <c r="B13" s="57" t="s">
        <v>217</v>
      </c>
      <c r="C13" s="57">
        <v>7</v>
      </c>
      <c r="D13" s="57" t="s">
        <v>217</v>
      </c>
      <c r="E13" s="57" t="s">
        <v>217</v>
      </c>
      <c r="F13" s="57">
        <v>10</v>
      </c>
      <c r="G13" s="57" t="s">
        <v>217</v>
      </c>
      <c r="H13" s="57">
        <v>28</v>
      </c>
      <c r="I13" s="57" t="s">
        <v>217</v>
      </c>
      <c r="J13" s="57" t="s">
        <v>217</v>
      </c>
      <c r="K13" s="57" t="s">
        <v>217</v>
      </c>
      <c r="L13" s="57" t="s">
        <v>217</v>
      </c>
      <c r="M13" s="57" t="s">
        <v>217</v>
      </c>
      <c r="N13" s="57" t="s">
        <v>217</v>
      </c>
      <c r="O13" s="57" t="s">
        <v>217</v>
      </c>
      <c r="P13" s="109">
        <v>1</v>
      </c>
      <c r="Q13" s="109">
        <v>2</v>
      </c>
      <c r="R13" s="109">
        <v>1</v>
      </c>
      <c r="S13" s="110" t="s">
        <v>217</v>
      </c>
      <c r="T13" s="110" t="s">
        <v>217</v>
      </c>
      <c r="U13" s="110" t="s">
        <v>217</v>
      </c>
      <c r="V13" s="110" t="s">
        <v>217</v>
      </c>
      <c r="W13" s="48"/>
    </row>
    <row r="14" spans="1:23" ht="30" customHeight="1" x14ac:dyDescent="0.2">
      <c r="A14" s="101" t="s">
        <v>127</v>
      </c>
      <c r="B14" s="57" t="s">
        <v>217</v>
      </c>
      <c r="C14" s="57">
        <v>41</v>
      </c>
      <c r="D14" s="57" t="s">
        <v>217</v>
      </c>
      <c r="E14" s="57" t="s">
        <v>217</v>
      </c>
      <c r="F14" s="57">
        <v>4</v>
      </c>
      <c r="G14" s="57" t="s">
        <v>217</v>
      </c>
      <c r="H14" s="57">
        <v>18</v>
      </c>
      <c r="I14" s="57" t="s">
        <v>217</v>
      </c>
      <c r="J14" s="57">
        <v>2</v>
      </c>
      <c r="K14" s="57" t="s">
        <v>217</v>
      </c>
      <c r="L14" s="57" t="s">
        <v>217</v>
      </c>
      <c r="M14" s="57" t="s">
        <v>217</v>
      </c>
      <c r="N14" s="57" t="s">
        <v>217</v>
      </c>
      <c r="O14" s="57" t="s">
        <v>217</v>
      </c>
      <c r="P14" s="57">
        <v>3</v>
      </c>
      <c r="Q14" s="57" t="s">
        <v>217</v>
      </c>
      <c r="R14" s="57" t="s">
        <v>217</v>
      </c>
      <c r="S14" s="57">
        <v>1</v>
      </c>
      <c r="T14" s="57">
        <v>1</v>
      </c>
      <c r="U14" s="57">
        <v>1</v>
      </c>
      <c r="V14" s="110" t="s">
        <v>217</v>
      </c>
      <c r="W14" s="48"/>
    </row>
    <row r="15" spans="1:23" ht="30" customHeight="1" x14ac:dyDescent="0.2">
      <c r="A15" s="101" t="s">
        <v>157</v>
      </c>
      <c r="B15" s="57" t="s">
        <v>217</v>
      </c>
      <c r="C15" s="57">
        <v>13</v>
      </c>
      <c r="D15" s="57">
        <v>1</v>
      </c>
      <c r="E15" s="57" t="s">
        <v>217</v>
      </c>
      <c r="F15" s="57" t="s">
        <v>217</v>
      </c>
      <c r="G15" s="57">
        <v>1</v>
      </c>
      <c r="H15" s="57">
        <v>4</v>
      </c>
      <c r="I15" s="57" t="s">
        <v>217</v>
      </c>
      <c r="J15" s="57" t="s">
        <v>217</v>
      </c>
      <c r="K15" s="57" t="s">
        <v>217</v>
      </c>
      <c r="L15" s="57" t="s">
        <v>217</v>
      </c>
      <c r="M15" s="57" t="s">
        <v>217</v>
      </c>
      <c r="N15" s="57" t="s">
        <v>217</v>
      </c>
      <c r="O15" s="57" t="s">
        <v>217</v>
      </c>
      <c r="P15" s="57" t="s">
        <v>217</v>
      </c>
      <c r="Q15" s="57" t="s">
        <v>217</v>
      </c>
      <c r="R15" s="57" t="s">
        <v>217</v>
      </c>
      <c r="S15" s="57" t="s">
        <v>217</v>
      </c>
      <c r="T15" s="57" t="s">
        <v>217</v>
      </c>
      <c r="U15" s="57" t="s">
        <v>217</v>
      </c>
      <c r="V15" s="109">
        <v>2</v>
      </c>
    </row>
    <row r="16" spans="1:23" ht="15" customHeight="1" x14ac:dyDescent="0.2">
      <c r="K16" s="211"/>
      <c r="L16" s="211"/>
      <c r="M16" s="211"/>
      <c r="Q16" s="51"/>
      <c r="R16" s="51"/>
      <c r="V16" s="51" t="s">
        <v>1</v>
      </c>
    </row>
    <row r="17" spans="1:23" ht="15" customHeight="1" x14ac:dyDescent="0.2"/>
    <row r="18" spans="1:23" ht="15" customHeight="1" x14ac:dyDescent="0.2"/>
    <row r="19" spans="1:23" ht="13.5" customHeight="1" x14ac:dyDescent="0.2">
      <c r="A19" s="5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</row>
    <row r="20" spans="1:23" ht="13.5" customHeight="1" x14ac:dyDescent="0.2">
      <c r="A20" s="10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51"/>
      <c r="W20" s="48"/>
    </row>
    <row r="21" spans="1:23" ht="13.5" customHeight="1" x14ac:dyDescent="0.2">
      <c r="A21" s="10"/>
      <c r="B21" s="10"/>
      <c r="C21" s="10"/>
      <c r="D21" s="10"/>
      <c r="E21" s="10"/>
      <c r="F21" s="10"/>
      <c r="G21" s="10"/>
      <c r="H21" s="10"/>
      <c r="I21" s="103"/>
      <c r="J21" s="106"/>
      <c r="K21" s="108"/>
      <c r="L21" s="108"/>
      <c r="M21" s="103"/>
      <c r="N21" s="103"/>
      <c r="O21" s="103"/>
      <c r="P21" s="103"/>
      <c r="Q21" s="10"/>
      <c r="R21" s="10"/>
      <c r="S21" s="10"/>
      <c r="T21" s="10"/>
      <c r="U21" s="106"/>
      <c r="V21" s="106"/>
      <c r="W21" s="48"/>
    </row>
    <row r="22" spans="1:23" ht="13.5" customHeight="1" x14ac:dyDescent="0.2">
      <c r="A22" s="10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48"/>
    </row>
    <row r="23" spans="1:23" ht="13.5" customHeight="1" x14ac:dyDescent="0.2">
      <c r="A23" s="10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48"/>
    </row>
    <row r="24" spans="1:23" ht="13.5" customHeight="1" x14ac:dyDescent="0.2">
      <c r="A24" s="10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48"/>
    </row>
    <row r="25" spans="1:23" ht="13.5" customHeight="1" x14ac:dyDescent="0.2">
      <c r="A25" s="10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48"/>
    </row>
    <row r="26" spans="1:23" ht="13.5" customHeight="1" x14ac:dyDescent="0.2">
      <c r="A26" s="10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48"/>
    </row>
    <row r="27" spans="1:23" ht="13.5" customHeight="1" x14ac:dyDescent="0.2">
      <c r="A27" s="10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</row>
    <row r="28" spans="1:23" x14ac:dyDescent="0.2">
      <c r="A28" s="10"/>
      <c r="B28" s="103"/>
      <c r="C28" s="10"/>
      <c r="D28" s="10"/>
      <c r="E28" s="10"/>
      <c r="F28" s="10"/>
      <c r="G28" s="103"/>
      <c r="H28" s="10"/>
      <c r="I28" s="106"/>
      <c r="J28" s="108"/>
      <c r="K28" s="106"/>
      <c r="L28" s="106"/>
      <c r="M28" s="103"/>
      <c r="N28" s="103"/>
      <c r="O28" s="103"/>
      <c r="P28" s="10"/>
      <c r="Q28" s="103"/>
      <c r="R28" s="103"/>
      <c r="S28" s="103"/>
      <c r="T28" s="103"/>
      <c r="U28" s="103"/>
      <c r="V28" s="103"/>
      <c r="W28" s="48"/>
    </row>
    <row r="29" spans="1:23" ht="12" x14ac:dyDescent="0.2">
      <c r="A29" s="10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51"/>
      <c r="Q29" s="51"/>
      <c r="R29" s="51"/>
      <c r="S29" s="51"/>
      <c r="T29" s="51"/>
      <c r="U29" s="51"/>
      <c r="V29" s="48"/>
      <c r="W29" s="48"/>
    </row>
    <row r="30" spans="1:23" ht="12" x14ac:dyDescent="0.2">
      <c r="A30" s="10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51"/>
      <c r="Q30" s="51"/>
      <c r="R30" s="51"/>
      <c r="S30" s="51"/>
      <c r="T30" s="51"/>
      <c r="U30" s="51"/>
      <c r="V30" s="48"/>
      <c r="W30" s="48"/>
    </row>
    <row r="31" spans="1:23" ht="12" x14ac:dyDescent="0.2">
      <c r="A31" s="10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48"/>
      <c r="N31" s="48"/>
      <c r="O31" s="48"/>
      <c r="P31" s="51"/>
      <c r="Q31" s="51"/>
      <c r="R31" s="51"/>
      <c r="S31" s="51"/>
      <c r="T31" s="51"/>
      <c r="U31" s="51"/>
      <c r="V31" s="48"/>
      <c r="W31" s="48"/>
    </row>
    <row r="32" spans="1:23" ht="12" x14ac:dyDescent="0.2">
      <c r="A32" s="10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48"/>
      <c r="Q32" s="48"/>
      <c r="R32" s="48"/>
      <c r="S32" s="51"/>
      <c r="T32" s="51"/>
      <c r="U32" s="51"/>
      <c r="V32" s="48"/>
      <c r="W32" s="48"/>
    </row>
    <row r="33" spans="1:23" ht="12" x14ac:dyDescent="0.2">
      <c r="A33" s="10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48"/>
      <c r="W33" s="48"/>
    </row>
    <row r="34" spans="1:23" x14ac:dyDescent="0.2">
      <c r="A34" s="10"/>
      <c r="B34" s="48"/>
      <c r="C34" s="48"/>
      <c r="D34" s="48"/>
      <c r="E34" s="48"/>
      <c r="F34" s="48"/>
      <c r="G34" s="48"/>
      <c r="H34" s="48"/>
      <c r="I34" s="48"/>
      <c r="J34" s="48"/>
      <c r="K34" s="211"/>
      <c r="L34" s="211"/>
      <c r="M34" s="211"/>
      <c r="N34" s="48"/>
      <c r="O34" s="48"/>
      <c r="P34" s="48"/>
      <c r="Q34" s="51"/>
      <c r="R34" s="51"/>
      <c r="S34" s="48"/>
      <c r="T34" s="48"/>
      <c r="U34" s="48"/>
      <c r="V34" s="51"/>
      <c r="W34" s="48"/>
    </row>
    <row r="35" spans="1:23" x14ac:dyDescent="0.2">
      <c r="A35" s="10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</row>
    <row r="36" spans="1:23" x14ac:dyDescent="0.2">
      <c r="A36" s="10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x14ac:dyDescent="0.2">
      <c r="A37" s="10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</sheetData>
  <customSheetViews>
    <customSheetView guid="{34C11C76-AB78-4D38-A477-2E85541D239A}" showPageBreaks="1" showGridLines="0" fitToPage="1" printArea="1" view="pageBreakPreview">
      <pageMargins left="0.7" right="0.7" top="0.75" bottom="0.75" header="0.3" footer="0.3"/>
      <pageSetup paperSize="9" orientation="landscape" r:id="rId1"/>
      <headerFooter alignWithMargins="0"/>
    </customSheetView>
    <customSheetView guid="{EBE79DCC-26D1-440F-8816-6C34EF1A5078}" showPageBreaks="1" showGridLines="0" fitToPage="1" printArea="1" view="pageBreakPreview">
      <selection activeCell="I5" sqref="I5"/>
      <pageMargins left="0.7" right="0.7" top="0.75" bottom="0.75" header="0.3" footer="0.3"/>
      <pageSetup paperSize="9" orientation="landscape" r:id="rId2"/>
      <headerFooter alignWithMargins="0"/>
    </customSheetView>
    <customSheetView guid="{F8114CFD-F36C-4A8E-B57B-EB3011F9B338}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98" orientation="landscape" horizontalDpi="200" verticalDpi="200" r:id="rId3"/>
      <headerFooter alignWithMargins="0"/>
    </customSheetView>
    <customSheetView guid="{A7E3A53C-815C-4BE1-A78A-B9B6BE5B2CAE}" scale="80" showPageBreaks="1" showGridLines="0" fitToPage="1" printArea="1" view="pageBreakPreview">
      <pageMargins left="0.7" right="0.7" top="0.75" bottom="0.75" header="0.3" footer="0.3"/>
      <pageSetup paperSize="9" orientation="landscape" r:id="rId4"/>
      <headerFooter alignWithMargins="0"/>
    </customSheetView>
    <customSheetView guid="{84F87889-08BA-C948-9EA3-29B6614C75AF}" showGridLines="0" fitToPage="1" printArea="1" view="pageBreakPreview">
      <selection activeCell="I5" sqref="I5"/>
      <pageMargins left="0.7" right="0.7" top="0.75" bottom="0.75" header="0.3" footer="0.3"/>
      <pageSetup paperSize="9" orientation="landscape" r:id="rId5"/>
      <headerFooter alignWithMargins="0"/>
    </customSheetView>
  </customSheetViews>
  <mergeCells count="2">
    <mergeCell ref="K16:M16"/>
    <mergeCell ref="K34:M34"/>
  </mergeCells>
  <phoneticPr fontId="1"/>
  <pageMargins left="0.7" right="0.7" top="0.75" bottom="0.75" header="0.3" footer="0.3"/>
  <pageSetup paperSize="9" orientation="landscape" r:id="rId6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3"/>
  <sheetViews>
    <sheetView showGridLines="0" view="pageBreakPreview" zoomScaleSheetLayoutView="100" workbookViewId="0"/>
  </sheetViews>
  <sheetFormatPr defaultColWidth="9" defaultRowHeight="10.8" x14ac:dyDescent="0.2"/>
  <cols>
    <col min="1" max="1" width="4.33203125" style="80" customWidth="1"/>
    <col min="2" max="2" width="20.6640625" style="1" customWidth="1"/>
    <col min="3" max="3" width="11.6640625" style="2" customWidth="1"/>
    <col min="4" max="4" width="11.6640625" style="112" customWidth="1"/>
    <col min="5" max="5" width="11.6640625" style="1" customWidth="1"/>
    <col min="6" max="7" width="11.6640625" style="3" customWidth="1"/>
    <col min="8" max="9" width="11.6640625" style="1" customWidth="1"/>
    <col min="10" max="10" width="11.6640625" style="3" customWidth="1"/>
    <col min="11" max="11" width="11.6640625" style="81" customWidth="1"/>
    <col min="12" max="16384" width="9" style="1"/>
  </cols>
  <sheetData>
    <row r="1" spans="1:11" ht="18.75" customHeight="1" x14ac:dyDescent="0.2">
      <c r="A1" s="5" t="s">
        <v>328</v>
      </c>
      <c r="F1" s="133"/>
    </row>
    <row r="2" spans="1:11" s="10" customFormat="1" ht="15" customHeight="1" x14ac:dyDescent="0.2">
      <c r="A2" s="200" t="s">
        <v>260</v>
      </c>
      <c r="B2" s="200"/>
      <c r="C2" s="200" t="s">
        <v>285</v>
      </c>
      <c r="D2" s="213" t="s">
        <v>45</v>
      </c>
      <c r="E2" s="200" t="s">
        <v>284</v>
      </c>
      <c r="F2" s="200"/>
      <c r="G2" s="204" t="s">
        <v>148</v>
      </c>
      <c r="H2" s="204"/>
      <c r="I2" s="200" t="s">
        <v>147</v>
      </c>
      <c r="J2" s="200"/>
      <c r="K2" s="204" t="s">
        <v>24</v>
      </c>
    </row>
    <row r="3" spans="1:11" s="10" customFormat="1" ht="12" x14ac:dyDescent="0.2">
      <c r="A3" s="200"/>
      <c r="B3" s="200"/>
      <c r="C3" s="212"/>
      <c r="D3" s="214"/>
      <c r="E3" s="120" t="s">
        <v>283</v>
      </c>
      <c r="F3" s="120" t="s">
        <v>41</v>
      </c>
      <c r="G3" s="97" t="s">
        <v>262</v>
      </c>
      <c r="H3" s="97" t="s">
        <v>282</v>
      </c>
      <c r="I3" s="120" t="s">
        <v>61</v>
      </c>
      <c r="J3" s="120" t="s">
        <v>281</v>
      </c>
      <c r="K3" s="209"/>
    </row>
    <row r="4" spans="1:11" s="10" customFormat="1" ht="12" x14ac:dyDescent="0.2">
      <c r="A4" s="200"/>
      <c r="B4" s="200"/>
      <c r="C4" s="121" t="s">
        <v>280</v>
      </c>
      <c r="D4" s="121" t="s">
        <v>280</v>
      </c>
      <c r="E4" s="121" t="s">
        <v>279</v>
      </c>
      <c r="F4" s="98"/>
      <c r="G4" s="98" t="s">
        <v>278</v>
      </c>
      <c r="H4" s="121" t="s">
        <v>278</v>
      </c>
      <c r="I4" s="98" t="s">
        <v>278</v>
      </c>
      <c r="J4" s="121" t="s">
        <v>278</v>
      </c>
      <c r="K4" s="98" t="s">
        <v>278</v>
      </c>
    </row>
    <row r="5" spans="1:11" s="113" customFormat="1" ht="13.5" customHeight="1" x14ac:dyDescent="0.2">
      <c r="A5" s="215" t="s">
        <v>277</v>
      </c>
      <c r="B5" s="117" t="s">
        <v>276</v>
      </c>
      <c r="C5" s="117">
        <v>280</v>
      </c>
      <c r="D5" s="124">
        <v>14</v>
      </c>
      <c r="E5" s="185">
        <v>55000</v>
      </c>
      <c r="F5" s="117">
        <v>1</v>
      </c>
      <c r="G5" s="186">
        <v>836</v>
      </c>
      <c r="H5" s="187">
        <v>539599</v>
      </c>
      <c r="I5" s="188">
        <v>26809</v>
      </c>
      <c r="J5" s="187">
        <v>32368</v>
      </c>
      <c r="K5" s="135">
        <f t="shared" ref="K5:K18" si="0">SUM(G5:J5)</f>
        <v>599612</v>
      </c>
    </row>
    <row r="6" spans="1:11" s="113" customFormat="1" ht="13.5" customHeight="1" x14ac:dyDescent="0.2">
      <c r="A6" s="215"/>
      <c r="B6" s="117" t="s">
        <v>82</v>
      </c>
      <c r="C6" s="117">
        <v>185</v>
      </c>
      <c r="D6" s="117">
        <v>10</v>
      </c>
      <c r="E6" s="185">
        <v>15000</v>
      </c>
      <c r="F6" s="117">
        <v>1</v>
      </c>
      <c r="G6" s="185">
        <v>9178</v>
      </c>
      <c r="H6" s="185">
        <v>709829</v>
      </c>
      <c r="I6" s="185"/>
      <c r="J6" s="185">
        <v>1300</v>
      </c>
      <c r="K6" s="135">
        <f t="shared" si="0"/>
        <v>720307</v>
      </c>
    </row>
    <row r="7" spans="1:11" s="113" customFormat="1" ht="13.5" customHeight="1" x14ac:dyDescent="0.2">
      <c r="A7" s="215"/>
      <c r="B7" s="117" t="s">
        <v>275</v>
      </c>
      <c r="C7" s="117">
        <v>185</v>
      </c>
      <c r="D7" s="117">
        <v>10</v>
      </c>
      <c r="E7" s="185">
        <v>15000</v>
      </c>
      <c r="F7" s="117">
        <v>1</v>
      </c>
      <c r="G7" s="185">
        <v>8050</v>
      </c>
      <c r="H7" s="185">
        <v>13518</v>
      </c>
      <c r="I7" s="185">
        <v>6800</v>
      </c>
      <c r="J7" s="185">
        <v>83440</v>
      </c>
      <c r="K7" s="135">
        <f t="shared" si="0"/>
        <v>111808</v>
      </c>
    </row>
    <row r="8" spans="1:11" s="113" customFormat="1" ht="13.5" customHeight="1" x14ac:dyDescent="0.2">
      <c r="A8" s="215"/>
      <c r="B8" s="117" t="s">
        <v>274</v>
      </c>
      <c r="C8" s="117">
        <v>185</v>
      </c>
      <c r="D8" s="117">
        <v>10</v>
      </c>
      <c r="E8" s="185">
        <v>15000</v>
      </c>
      <c r="F8" s="117">
        <v>1</v>
      </c>
      <c r="G8" s="185"/>
      <c r="H8" s="185">
        <v>10860</v>
      </c>
      <c r="I8" s="185">
        <v>7</v>
      </c>
      <c r="J8" s="185">
        <v>34077</v>
      </c>
      <c r="K8" s="135">
        <f t="shared" si="0"/>
        <v>44944</v>
      </c>
    </row>
    <row r="9" spans="1:11" s="113" customFormat="1" ht="13.5" customHeight="1" x14ac:dyDescent="0.2">
      <c r="A9" s="215"/>
      <c r="B9" s="117" t="s">
        <v>272</v>
      </c>
      <c r="C9" s="117">
        <v>130</v>
      </c>
      <c r="D9" s="117">
        <v>7.5</v>
      </c>
      <c r="E9" s="185">
        <v>5000</v>
      </c>
      <c r="F9" s="117">
        <v>1</v>
      </c>
      <c r="G9" s="185">
        <v>306</v>
      </c>
      <c r="H9" s="185">
        <v>6803</v>
      </c>
      <c r="I9" s="185">
        <v>3039</v>
      </c>
      <c r="J9" s="185">
        <v>37088</v>
      </c>
      <c r="K9" s="135">
        <f t="shared" si="0"/>
        <v>47236</v>
      </c>
    </row>
    <row r="10" spans="1:11" s="113" customFormat="1" ht="13.5" customHeight="1" x14ac:dyDescent="0.2">
      <c r="A10" s="215"/>
      <c r="B10" s="117" t="s">
        <v>271</v>
      </c>
      <c r="C10" s="117">
        <v>130</v>
      </c>
      <c r="D10" s="117">
        <v>7.5</v>
      </c>
      <c r="E10" s="185">
        <v>5000</v>
      </c>
      <c r="F10" s="117">
        <v>1</v>
      </c>
      <c r="G10" s="185">
        <v>5055</v>
      </c>
      <c r="H10" s="185">
        <v>7003</v>
      </c>
      <c r="I10" s="185">
        <v>10493</v>
      </c>
      <c r="J10" s="185">
        <v>4199</v>
      </c>
      <c r="K10" s="135">
        <f t="shared" si="0"/>
        <v>26750</v>
      </c>
    </row>
    <row r="11" spans="1:11" s="113" customFormat="1" ht="13.5" customHeight="1" x14ac:dyDescent="0.2">
      <c r="A11" s="215"/>
      <c r="B11" s="117" t="s">
        <v>70</v>
      </c>
      <c r="C11" s="117">
        <v>60</v>
      </c>
      <c r="D11" s="117">
        <v>4.5</v>
      </c>
      <c r="E11" s="185">
        <v>700</v>
      </c>
      <c r="F11" s="117">
        <v>1</v>
      </c>
      <c r="G11" s="185"/>
      <c r="H11" s="185"/>
      <c r="I11" s="185"/>
      <c r="J11" s="185"/>
      <c r="K11" s="135">
        <f t="shared" si="0"/>
        <v>0</v>
      </c>
    </row>
    <row r="12" spans="1:11" s="113" customFormat="1" ht="13.5" customHeight="1" x14ac:dyDescent="0.2">
      <c r="A12" s="215"/>
      <c r="B12" s="117" t="s">
        <v>11</v>
      </c>
      <c r="C12" s="117">
        <v>185</v>
      </c>
      <c r="D12" s="117">
        <v>10</v>
      </c>
      <c r="E12" s="185">
        <v>15000</v>
      </c>
      <c r="F12" s="117">
        <v>1</v>
      </c>
      <c r="G12" s="185"/>
      <c r="H12" s="185"/>
      <c r="I12" s="185">
        <v>324</v>
      </c>
      <c r="J12" s="185">
        <v>417</v>
      </c>
      <c r="K12" s="135">
        <f t="shared" si="0"/>
        <v>741</v>
      </c>
    </row>
    <row r="13" spans="1:11" s="113" customFormat="1" ht="13.5" customHeight="1" x14ac:dyDescent="0.2">
      <c r="A13" s="215"/>
      <c r="B13" s="117" t="s">
        <v>269</v>
      </c>
      <c r="C13" s="117">
        <v>185</v>
      </c>
      <c r="D13" s="117">
        <v>10</v>
      </c>
      <c r="E13" s="185">
        <v>15000</v>
      </c>
      <c r="F13" s="117">
        <v>1</v>
      </c>
      <c r="G13" s="185"/>
      <c r="H13" s="185">
        <v>11637</v>
      </c>
      <c r="I13" s="185">
        <v>79</v>
      </c>
      <c r="J13" s="185"/>
      <c r="K13" s="135">
        <f t="shared" si="0"/>
        <v>11716</v>
      </c>
    </row>
    <row r="14" spans="1:11" s="113" customFormat="1" ht="13.5" customHeight="1" x14ac:dyDescent="0.2">
      <c r="A14" s="215"/>
      <c r="B14" s="118" t="s">
        <v>134</v>
      </c>
      <c r="C14" s="118">
        <v>280</v>
      </c>
      <c r="D14" s="124">
        <v>12</v>
      </c>
      <c r="E14" s="185">
        <v>30000</v>
      </c>
      <c r="F14" s="117">
        <v>1</v>
      </c>
      <c r="G14" s="189">
        <v>275832</v>
      </c>
      <c r="H14" s="190">
        <v>436676</v>
      </c>
      <c r="I14" s="189">
        <v>18696</v>
      </c>
      <c r="J14" s="191">
        <v>15027</v>
      </c>
      <c r="K14" s="135">
        <f t="shared" si="0"/>
        <v>746231</v>
      </c>
    </row>
    <row r="15" spans="1:11" s="113" customFormat="1" ht="13.5" customHeight="1" x14ac:dyDescent="0.2">
      <c r="A15" s="215"/>
      <c r="B15" s="117" t="s">
        <v>238</v>
      </c>
      <c r="C15" s="117">
        <v>185</v>
      </c>
      <c r="D15" s="117">
        <v>10</v>
      </c>
      <c r="E15" s="185">
        <v>15000</v>
      </c>
      <c r="F15" s="117">
        <v>1</v>
      </c>
      <c r="G15" s="185">
        <v>195358</v>
      </c>
      <c r="H15" s="185">
        <v>38585</v>
      </c>
      <c r="I15" s="185">
        <v>3602</v>
      </c>
      <c r="J15" s="185">
        <v>897</v>
      </c>
      <c r="K15" s="135">
        <f t="shared" si="0"/>
        <v>238442</v>
      </c>
    </row>
    <row r="16" spans="1:11" s="113" customFormat="1" ht="13.5" customHeight="1" x14ac:dyDescent="0.2">
      <c r="A16" s="215"/>
      <c r="B16" s="117" t="s">
        <v>96</v>
      </c>
      <c r="C16" s="117">
        <v>60</v>
      </c>
      <c r="D16" s="117">
        <v>4.5</v>
      </c>
      <c r="E16" s="185">
        <v>700</v>
      </c>
      <c r="F16" s="117">
        <v>1</v>
      </c>
      <c r="G16" s="185"/>
      <c r="H16" s="185"/>
      <c r="I16" s="185">
        <v>150</v>
      </c>
      <c r="J16" s="185"/>
      <c r="K16" s="135">
        <f t="shared" si="0"/>
        <v>150</v>
      </c>
    </row>
    <row r="17" spans="1:11" s="113" customFormat="1" ht="13.5" customHeight="1" x14ac:dyDescent="0.2">
      <c r="A17" s="215"/>
      <c r="B17" s="118" t="s">
        <v>267</v>
      </c>
      <c r="C17" s="118">
        <v>128</v>
      </c>
      <c r="D17" s="124">
        <v>12</v>
      </c>
      <c r="E17" s="185">
        <v>30000</v>
      </c>
      <c r="F17" s="117">
        <v>1</v>
      </c>
      <c r="G17" s="185">
        <v>78652</v>
      </c>
      <c r="H17" s="185">
        <v>154303</v>
      </c>
      <c r="I17" s="185">
        <v>8755</v>
      </c>
      <c r="J17" s="185">
        <v>6018</v>
      </c>
      <c r="K17" s="135">
        <f t="shared" si="0"/>
        <v>247728</v>
      </c>
    </row>
    <row r="18" spans="1:11" s="113" customFormat="1" ht="13.5" customHeight="1" x14ac:dyDescent="0.2">
      <c r="A18" s="215"/>
      <c r="B18" s="117" t="s">
        <v>266</v>
      </c>
      <c r="C18" s="117">
        <v>36</v>
      </c>
      <c r="D18" s="124">
        <v>6</v>
      </c>
      <c r="E18" s="185">
        <v>3000</v>
      </c>
      <c r="F18" s="129">
        <v>1</v>
      </c>
      <c r="G18" s="185"/>
      <c r="H18" s="185"/>
      <c r="I18" s="185"/>
      <c r="J18" s="185"/>
      <c r="K18" s="135">
        <f t="shared" si="0"/>
        <v>0</v>
      </c>
    </row>
    <row r="19" spans="1:11" s="113" customFormat="1" ht="13.5" customHeight="1" x14ac:dyDescent="0.2">
      <c r="A19" s="215"/>
      <c r="B19" s="119" t="s">
        <v>263</v>
      </c>
      <c r="C19" s="117"/>
      <c r="D19" s="124"/>
      <c r="E19" s="185"/>
      <c r="F19" s="117"/>
      <c r="G19" s="186">
        <f>SUM(G5:G18)</f>
        <v>573267</v>
      </c>
      <c r="H19" s="186">
        <f>SUM(H5:H18)</f>
        <v>1928813</v>
      </c>
      <c r="I19" s="186">
        <f>SUM(I5:I18)</f>
        <v>78754</v>
      </c>
      <c r="J19" s="186">
        <f>SUM(J5:J18)</f>
        <v>214831</v>
      </c>
      <c r="K19" s="134">
        <f>SUM(K5:K18)</f>
        <v>2795665</v>
      </c>
    </row>
    <row r="20" spans="1:11" s="113" customFormat="1" ht="13.5" customHeight="1" x14ac:dyDescent="0.2">
      <c r="A20" s="215" t="s">
        <v>264</v>
      </c>
      <c r="B20" s="117" t="s">
        <v>99</v>
      </c>
      <c r="C20" s="117">
        <v>285</v>
      </c>
      <c r="D20" s="117">
        <v>14</v>
      </c>
      <c r="E20" s="185">
        <v>60000</v>
      </c>
      <c r="F20" s="117">
        <v>3</v>
      </c>
      <c r="G20" s="185"/>
      <c r="H20" s="185">
        <v>834950</v>
      </c>
      <c r="I20" s="185"/>
      <c r="J20" s="185"/>
      <c r="K20" s="135">
        <f t="shared" ref="K20:K25" si="1">SUM(G20:J20)</f>
        <v>834950</v>
      </c>
    </row>
    <row r="21" spans="1:11" s="113" customFormat="1" ht="13.5" customHeight="1" x14ac:dyDescent="0.2">
      <c r="A21" s="216"/>
      <c r="B21" s="117" t="s">
        <v>324</v>
      </c>
      <c r="C21" s="117">
        <v>450</v>
      </c>
      <c r="D21" s="117">
        <v>14</v>
      </c>
      <c r="E21" s="185">
        <v>150000</v>
      </c>
      <c r="F21" s="117">
        <v>1</v>
      </c>
      <c r="G21" s="185"/>
      <c r="H21" s="185">
        <v>378061</v>
      </c>
      <c r="I21" s="185"/>
      <c r="J21" s="185"/>
      <c r="K21" s="135">
        <f t="shared" si="1"/>
        <v>378061</v>
      </c>
    </row>
    <row r="22" spans="1:11" s="113" customFormat="1" ht="13.5" customHeight="1" x14ac:dyDescent="0.2">
      <c r="A22" s="216"/>
      <c r="B22" s="117" t="s">
        <v>205</v>
      </c>
      <c r="C22" s="117">
        <v>140</v>
      </c>
      <c r="D22" s="117">
        <v>5</v>
      </c>
      <c r="E22" s="185">
        <v>1000</v>
      </c>
      <c r="F22" s="117">
        <v>1</v>
      </c>
      <c r="G22" s="185"/>
      <c r="H22" s="185"/>
      <c r="I22" s="185"/>
      <c r="J22" s="185"/>
      <c r="K22" s="135">
        <f t="shared" si="1"/>
        <v>0</v>
      </c>
    </row>
    <row r="23" spans="1:11" s="113" customFormat="1" ht="13.5" customHeight="1" x14ac:dyDescent="0.2">
      <c r="A23" s="216"/>
      <c r="B23" s="117" t="s">
        <v>268</v>
      </c>
      <c r="C23" s="117">
        <v>130</v>
      </c>
      <c r="D23" s="117">
        <v>7.5</v>
      </c>
      <c r="E23" s="185">
        <v>5000</v>
      </c>
      <c r="F23" s="117">
        <v>1</v>
      </c>
      <c r="G23" s="185"/>
      <c r="H23" s="185"/>
      <c r="I23" s="185"/>
      <c r="J23" s="185">
        <v>6686</v>
      </c>
      <c r="K23" s="135">
        <f t="shared" si="1"/>
        <v>6686</v>
      </c>
    </row>
    <row r="24" spans="1:11" s="113" customFormat="1" ht="13.5" customHeight="1" x14ac:dyDescent="0.2">
      <c r="A24" s="216"/>
      <c r="B24" s="117" t="s">
        <v>325</v>
      </c>
      <c r="C24" s="117">
        <v>373</v>
      </c>
      <c r="D24" s="117">
        <v>10</v>
      </c>
      <c r="E24" s="185">
        <v>15000</v>
      </c>
      <c r="F24" s="117">
        <v>2</v>
      </c>
      <c r="G24" s="186"/>
      <c r="H24" s="186">
        <v>129400</v>
      </c>
      <c r="I24" s="186"/>
      <c r="J24" s="186"/>
      <c r="K24" s="135">
        <f t="shared" si="1"/>
        <v>129400</v>
      </c>
    </row>
    <row r="25" spans="1:11" s="113" customFormat="1" ht="13.5" customHeight="1" x14ac:dyDescent="0.2">
      <c r="A25" s="216"/>
      <c r="B25" s="117" t="s">
        <v>326</v>
      </c>
      <c r="C25" s="117">
        <v>180</v>
      </c>
      <c r="D25" s="125">
        <v>10</v>
      </c>
      <c r="E25" s="185">
        <v>15000</v>
      </c>
      <c r="F25" s="117">
        <v>1</v>
      </c>
      <c r="G25" s="185"/>
      <c r="H25" s="185"/>
      <c r="I25" s="185"/>
      <c r="J25" s="185"/>
      <c r="K25" s="135">
        <f t="shared" si="1"/>
        <v>0</v>
      </c>
    </row>
    <row r="26" spans="1:11" s="113" customFormat="1" ht="13.5" customHeight="1" x14ac:dyDescent="0.2">
      <c r="A26" s="216"/>
      <c r="B26" s="119" t="s">
        <v>263</v>
      </c>
      <c r="C26" s="117"/>
      <c r="D26" s="124"/>
      <c r="E26" s="185"/>
      <c r="F26" s="117"/>
      <c r="G26" s="186">
        <f>SUM(G20:G25)</f>
        <v>0</v>
      </c>
      <c r="H26" s="186">
        <f>SUM(H20:H25)</f>
        <v>1342411</v>
      </c>
      <c r="I26" s="186">
        <f>SUM(I20:I25)</f>
        <v>0</v>
      </c>
      <c r="J26" s="186">
        <f>SUM(J20:J25)</f>
        <v>6686</v>
      </c>
      <c r="K26" s="134">
        <f>SUM(K20:K25)</f>
        <v>1349097</v>
      </c>
    </row>
    <row r="27" spans="1:11" s="113" customFormat="1" ht="13.5" customHeight="1" x14ac:dyDescent="0.2">
      <c r="A27" s="203" t="s">
        <v>261</v>
      </c>
      <c r="B27" s="201"/>
      <c r="C27" s="117"/>
      <c r="D27" s="124"/>
      <c r="E27" s="185"/>
      <c r="F27" s="117"/>
      <c r="G27" s="186"/>
      <c r="H27" s="186"/>
      <c r="I27" s="186"/>
      <c r="J27" s="186">
        <v>1600</v>
      </c>
      <c r="K27" s="135">
        <f>SUM(G27:J27)</f>
        <v>1600</v>
      </c>
    </row>
    <row r="28" spans="1:11" s="113" customFormat="1" ht="13.5" customHeight="1" x14ac:dyDescent="0.2">
      <c r="A28" s="203" t="s">
        <v>259</v>
      </c>
      <c r="B28" s="201"/>
      <c r="C28" s="117"/>
      <c r="D28" s="124"/>
      <c r="E28" s="185"/>
      <c r="F28" s="117"/>
      <c r="G28" s="187">
        <f>SUM(G5:G27)-(SUM(G19)+SUM(G26))</f>
        <v>573267</v>
      </c>
      <c r="H28" s="187">
        <f>SUM(H5:H27)-(SUM(H19)+SUM(H26))</f>
        <v>3271224</v>
      </c>
      <c r="I28" s="187">
        <f>SUM(I5:I27)-(SUM(I19)+SUM(I26))</f>
        <v>78754</v>
      </c>
      <c r="J28" s="187">
        <f>SUM(J5:J27)-(SUM(J19)+SUM(J26))</f>
        <v>223117</v>
      </c>
      <c r="K28" s="135">
        <f>(SUM(K5:K27)-(SUM(K19)+SUM(K26)))</f>
        <v>4146362</v>
      </c>
    </row>
    <row r="29" spans="1:11" ht="13.5" customHeight="1" x14ac:dyDescent="0.2">
      <c r="A29" s="114"/>
      <c r="B29" s="183"/>
      <c r="C29" s="184"/>
      <c r="D29" s="126"/>
      <c r="E29" s="130"/>
      <c r="F29" s="130"/>
      <c r="G29" s="192"/>
      <c r="H29" s="192"/>
      <c r="I29" s="192"/>
      <c r="J29" s="193"/>
      <c r="K29" s="136" t="s">
        <v>1</v>
      </c>
    </row>
    <row r="30" spans="1:11" ht="15" customHeight="1" x14ac:dyDescent="0.2">
      <c r="A30" s="115"/>
      <c r="B30" s="55"/>
      <c r="C30" s="122"/>
      <c r="D30" s="127"/>
      <c r="E30" s="131"/>
      <c r="F30" s="131"/>
      <c r="G30" s="131"/>
      <c r="H30" s="131"/>
      <c r="I30" s="131"/>
      <c r="J30" s="40"/>
      <c r="K30" s="137"/>
    </row>
    <row r="31" spans="1:11" ht="15" customHeight="1" x14ac:dyDescent="0.2">
      <c r="B31" s="55"/>
      <c r="C31" s="122"/>
      <c r="D31" s="127"/>
      <c r="E31" s="131"/>
      <c r="F31" s="131"/>
      <c r="G31" s="131"/>
      <c r="H31" s="131"/>
      <c r="I31" s="131"/>
      <c r="J31" s="48"/>
      <c r="K31" s="71"/>
    </row>
    <row r="32" spans="1:11" s="41" customFormat="1" ht="15" customHeight="1" x14ac:dyDescent="0.2">
      <c r="A32" s="116"/>
      <c r="B32" s="55"/>
      <c r="C32" s="123"/>
      <c r="D32" s="128"/>
      <c r="E32" s="132"/>
      <c r="F32" s="132"/>
      <c r="G32" s="132"/>
      <c r="H32" s="132"/>
      <c r="I32" s="132"/>
      <c r="K32" s="8"/>
    </row>
    <row r="33" spans="1:11" ht="15" customHeight="1" x14ac:dyDescent="0.2">
      <c r="A33" s="115"/>
      <c r="B33" s="55"/>
      <c r="C33" s="122"/>
      <c r="D33" s="127"/>
      <c r="E33" s="131"/>
      <c r="F33" s="131"/>
      <c r="G33" s="131"/>
      <c r="H33" s="131"/>
      <c r="I33" s="131"/>
      <c r="J33" s="48"/>
      <c r="K33" s="71"/>
    </row>
  </sheetData>
  <customSheetViews>
    <customSheetView guid="{34C11C76-AB78-4D38-A477-2E85541D239A}" showPageBreaks="1" showGridLines="0" fitToPage="1" printArea="1" view="pageBreakPreview">
      <pageMargins left="0.7" right="0.7" top="0.75" bottom="0.75" header="0.3" footer="0.3"/>
      <pageSetup paperSize="9" orientation="landscape" r:id="rId1"/>
      <headerFooter alignWithMargins="0"/>
    </customSheetView>
    <customSheetView guid="{EBE79DCC-26D1-440F-8816-6C34EF1A5078}" showPageBreaks="1" showGridLines="0" fitToPage="1" printArea="1" view="pageBreakPreview" topLeftCell="A7">
      <selection activeCell="J23" sqref="J23"/>
      <pageMargins left="0.7" right="0.7" top="0.75" bottom="0.75" header="0.3" footer="0.3"/>
      <pageSetup paperSize="9" orientation="landscape" r:id="rId2"/>
      <headerFooter alignWithMargins="0"/>
    </customSheetView>
    <customSheetView guid="{F8114CFD-F36C-4A8E-B57B-EB3011F9B338}" showPageBreaks="1" showGridLines="0" printArea="1">
      <pageMargins left="0.78740157480314965" right="0.78740157480314965" top="0.59055118110236227" bottom="0.39370078740157483" header="0.51181102362204722" footer="0.51181102362204722"/>
      <pageSetup paperSize="9" scale="86" orientation="landscape" horizontalDpi="200" verticalDpi="200" r:id="rId3"/>
      <headerFooter alignWithMargins="0"/>
    </customSheetView>
    <customSheetView guid="{A7E3A53C-815C-4BE1-A78A-B9B6BE5B2CAE}" showPageBreaks="1" showGridLines="0" fitToPage="1" printArea="1" view="pageBreakPreview">
      <selection activeCell="B1" sqref="B1"/>
      <pageMargins left="0.7" right="0.7" top="0.75" bottom="0.75" header="0.3" footer="0.3"/>
      <pageSetup paperSize="9" orientation="landscape" r:id="rId4"/>
      <headerFooter alignWithMargins="0"/>
    </customSheetView>
    <customSheetView guid="{84F87889-08BA-C948-9EA3-29B6614C75AF}" showGridLines="0" fitToPage="1" printArea="1" view="pageBreakPreview">
      <selection activeCell="B17" sqref="A17:XFD17"/>
      <pageMargins left="0.7" right="0.7" top="0.75" bottom="0.75" header="0.3" footer="0.3"/>
      <pageSetup paperSize="9" orientation="landscape" r:id="rId5"/>
      <headerFooter alignWithMargins="0"/>
    </customSheetView>
  </customSheetViews>
  <mergeCells count="11">
    <mergeCell ref="E2:F2"/>
    <mergeCell ref="A27:B27"/>
    <mergeCell ref="A28:B28"/>
    <mergeCell ref="A2:B4"/>
    <mergeCell ref="C2:C3"/>
    <mergeCell ref="D2:D3"/>
    <mergeCell ref="K2:K3"/>
    <mergeCell ref="A5:A19"/>
    <mergeCell ref="A20:A26"/>
    <mergeCell ref="G2:H2"/>
    <mergeCell ref="I2:J2"/>
  </mergeCells>
  <phoneticPr fontId="1"/>
  <pageMargins left="0.7" right="0.7" top="0.75" bottom="0.75" header="0.3" footer="0.3"/>
  <pageSetup paperSize="9" orientation="landscape" r:id="rId6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74"/>
  <sheetViews>
    <sheetView showGridLines="0" view="pageBreakPreview" zoomScaleSheetLayoutView="100" workbookViewId="0"/>
  </sheetViews>
  <sheetFormatPr defaultColWidth="9" defaultRowHeight="10.8" x14ac:dyDescent="0.2"/>
  <cols>
    <col min="1" max="1" width="3.77734375" style="138" customWidth="1"/>
    <col min="2" max="2" width="18" style="52" customWidth="1"/>
    <col min="3" max="9" width="9.77734375" style="1" customWidth="1"/>
    <col min="10" max="10" width="9.77734375" style="139" customWidth="1"/>
    <col min="11" max="12" width="9.77734375" style="1" customWidth="1"/>
    <col min="13" max="17" width="8.109375" style="1" customWidth="1"/>
    <col min="18" max="16384" width="9" style="1"/>
  </cols>
  <sheetData>
    <row r="1" spans="1:19" ht="18.75" customHeight="1" x14ac:dyDescent="0.2">
      <c r="A1" s="54" t="s">
        <v>329</v>
      </c>
      <c r="B1" s="149"/>
    </row>
    <row r="2" spans="1:19" ht="15" customHeight="1" x14ac:dyDescent="0.2">
      <c r="A2" s="140"/>
      <c r="B2" s="150"/>
      <c r="C2" s="154"/>
      <c r="D2" s="154"/>
      <c r="E2" s="154"/>
      <c r="F2" s="154"/>
      <c r="G2" s="154"/>
      <c r="H2" s="154"/>
      <c r="I2" s="154"/>
      <c r="J2" s="157"/>
      <c r="K2" s="154"/>
      <c r="L2" s="159" t="s">
        <v>63</v>
      </c>
    </row>
    <row r="3" spans="1:19" s="10" customFormat="1" ht="16.5" customHeight="1" x14ac:dyDescent="0.2">
      <c r="A3" s="218" t="s">
        <v>232</v>
      </c>
      <c r="B3" s="218"/>
      <c r="C3" s="219" t="s">
        <v>300</v>
      </c>
      <c r="D3" s="219"/>
      <c r="E3" s="217" t="s">
        <v>255</v>
      </c>
      <c r="F3" s="217"/>
      <c r="G3" s="219" t="s">
        <v>299</v>
      </c>
      <c r="H3" s="219"/>
      <c r="I3" s="219" t="s">
        <v>297</v>
      </c>
      <c r="J3" s="219"/>
      <c r="K3" s="217" t="s">
        <v>46</v>
      </c>
      <c r="L3" s="217"/>
      <c r="O3" s="161"/>
      <c r="P3" s="103"/>
    </row>
    <row r="4" spans="1:19" ht="16.5" customHeight="1" x14ac:dyDescent="0.2">
      <c r="A4" s="217" t="s">
        <v>296</v>
      </c>
      <c r="B4" s="217"/>
      <c r="C4" s="102" t="s">
        <v>53</v>
      </c>
      <c r="D4" s="102" t="s">
        <v>51</v>
      </c>
      <c r="E4" s="102" t="s">
        <v>53</v>
      </c>
      <c r="F4" s="102" t="s">
        <v>51</v>
      </c>
      <c r="G4" s="102" t="s">
        <v>53</v>
      </c>
      <c r="H4" s="102" t="s">
        <v>51</v>
      </c>
      <c r="I4" s="102" t="s">
        <v>53</v>
      </c>
      <c r="J4" s="158" t="s">
        <v>51</v>
      </c>
      <c r="K4" s="102" t="s">
        <v>53</v>
      </c>
      <c r="L4" s="102" t="s">
        <v>51</v>
      </c>
      <c r="M4" s="51"/>
      <c r="N4" s="51"/>
      <c r="O4" s="51"/>
      <c r="P4" s="51"/>
      <c r="Q4" s="51"/>
      <c r="R4" s="51"/>
      <c r="S4" s="51"/>
    </row>
    <row r="5" spans="1:19" ht="16.5" customHeight="1" x14ac:dyDescent="0.2">
      <c r="A5" s="217" t="s">
        <v>5</v>
      </c>
      <c r="B5" s="217"/>
      <c r="C5" s="155">
        <f>C6+C11+C15+C23+'73-2貨物取扱状況②'!C4+'73-2貨物取扱状況②'!C12+'73-2貨物取扱状況②'!C19+'73-2貨物取扱状況②'!C28+'73-2貨物取扱状況②'!C35</f>
        <v>16180</v>
      </c>
      <c r="D5" s="155">
        <f>D6+D11+D15+D23+'73-2貨物取扱状況②'!D4+'73-2貨物取扱状況②'!D12+'73-2貨物取扱状況②'!D19+'73-2貨物取扱状況②'!D28+'73-2貨物取扱状況②'!D35</f>
        <v>31167</v>
      </c>
      <c r="E5" s="155">
        <f>E6+E11+E15+E23+'73-2貨物取扱状況②'!E4+'73-2貨物取扱状況②'!E12+'73-2貨物取扱状況②'!E19+'73-2貨物取扱状況②'!E28+'73-2貨物取扱状況②'!E35</f>
        <v>136466</v>
      </c>
      <c r="F5" s="155">
        <f>F6+F11+F15+F23+'73-2貨物取扱状況②'!F4+'73-2貨物取扱状況②'!F12+'73-2貨物取扱状況②'!F19+'73-2貨物取扱状況②'!F28+'73-2貨物取扱状況②'!F35</f>
        <v>239163</v>
      </c>
      <c r="G5" s="155">
        <f>G6+G11+G15+G23+'73-2貨物取扱状況②'!G4+'73-2貨物取扱状況②'!G12+'73-2貨物取扱状況②'!G19+'73-2貨物取扱状況②'!G28+'73-2貨物取扱状況②'!G35</f>
        <v>46443</v>
      </c>
      <c r="H5" s="155">
        <f>H6+H11+H15+H23+'73-2貨物取扱状況②'!H4+'73-2貨物取扱状況②'!H12+'73-2貨物取扱状況②'!H19+'73-2貨物取扱状況②'!H28+'73-2貨物取扱状況②'!H35</f>
        <v>170307</v>
      </c>
      <c r="I5" s="155">
        <f>I6+I11+I15+I23+'73-2貨物取扱状況②'!I4+'73-2貨物取扱状況②'!I12+'73-2貨物取扱状況②'!I19+'73-2貨物取扱状況②'!I28+'73-2貨物取扱状況②'!I35</f>
        <v>175476</v>
      </c>
      <c r="J5" s="155">
        <f>J6+J11+J15+J23+'73-2貨物取扱状況②'!J4+'73-2貨物取扱状況②'!J12+'73-2貨物取扱状況②'!J19+'73-2貨物取扱状況②'!J28+'73-2貨物取扱状況②'!J35</f>
        <v>188927</v>
      </c>
      <c r="K5" s="155">
        <f>K6+K11+K15+K23+'73-2貨物取扱状況②'!K4+'73-2貨物取扱状況②'!K12+'73-2貨物取扱状況②'!K19+'73-2貨物取扱状況②'!K28+'73-2貨物取扱状況②'!K35</f>
        <v>374565</v>
      </c>
      <c r="L5" s="155">
        <f>L6+L11+L15+L23+'73-2貨物取扱状況②'!L4+'73-2貨物取扱状況②'!L12+'73-2貨物取扱状況②'!L19+'73-2貨物取扱状況②'!L28+'73-2貨物取扱状況②'!L35</f>
        <v>629564</v>
      </c>
      <c r="M5" s="160"/>
      <c r="N5" s="51"/>
      <c r="O5" s="51"/>
      <c r="P5" s="51"/>
      <c r="Q5" s="51"/>
      <c r="R5" s="51"/>
      <c r="S5" s="51"/>
    </row>
    <row r="6" spans="1:19" ht="16.5" customHeight="1" x14ac:dyDescent="0.2">
      <c r="A6" s="141" t="s">
        <v>208</v>
      </c>
      <c r="B6" s="141"/>
      <c r="C6" s="156">
        <f>SUM(C7:C9)</f>
        <v>0</v>
      </c>
      <c r="D6" s="156">
        <f>SUM(D7:D9)</f>
        <v>0</v>
      </c>
      <c r="E6" s="156">
        <f>SUM(E7:E9)</f>
        <v>18</v>
      </c>
      <c r="F6" s="156">
        <f>SUM(F7:F9)</f>
        <v>1940</v>
      </c>
      <c r="G6" s="156"/>
      <c r="H6" s="156">
        <f>SUM(H7:H9)</f>
        <v>753</v>
      </c>
      <c r="I6" s="156">
        <f>SUM(I7:I9)</f>
        <v>0</v>
      </c>
      <c r="J6" s="156">
        <f>SUM(J7:J9)</f>
        <v>2615</v>
      </c>
      <c r="K6" s="156">
        <f>SUM(K7:K9)</f>
        <v>18</v>
      </c>
      <c r="L6" s="156">
        <f>SUM(L7:L9)</f>
        <v>5308</v>
      </c>
      <c r="M6" s="51"/>
      <c r="N6" s="51"/>
      <c r="O6" s="51"/>
      <c r="P6" s="51"/>
      <c r="Q6" s="51"/>
      <c r="R6" s="51"/>
      <c r="S6" s="51"/>
    </row>
    <row r="7" spans="1:19" ht="16.5" customHeight="1" x14ac:dyDescent="0.2">
      <c r="A7" s="142">
        <v>22</v>
      </c>
      <c r="B7" s="92" t="s">
        <v>140</v>
      </c>
      <c r="C7" s="156"/>
      <c r="D7" s="156"/>
      <c r="E7" s="156"/>
      <c r="F7" s="156"/>
      <c r="G7" s="156"/>
      <c r="H7" s="156"/>
      <c r="I7" s="156"/>
      <c r="J7" s="155"/>
      <c r="K7" s="156">
        <f>C7+E7+G7+I7</f>
        <v>0</v>
      </c>
      <c r="L7" s="156">
        <f>D7+F7+H7+J7</f>
        <v>0</v>
      </c>
      <c r="M7" s="51"/>
      <c r="N7" s="51"/>
      <c r="O7" s="51"/>
      <c r="P7" s="51"/>
      <c r="Q7" s="51"/>
      <c r="R7" s="51"/>
      <c r="S7" s="51"/>
    </row>
    <row r="8" spans="1:19" ht="16.5" customHeight="1" x14ac:dyDescent="0.2">
      <c r="A8" s="143">
        <v>31</v>
      </c>
      <c r="B8" s="92" t="s">
        <v>231</v>
      </c>
      <c r="C8" s="156"/>
      <c r="D8" s="156"/>
      <c r="E8" s="156"/>
      <c r="F8" s="155">
        <v>158</v>
      </c>
      <c r="G8" s="156"/>
      <c r="H8" s="155">
        <v>313</v>
      </c>
      <c r="I8" s="156"/>
      <c r="J8" s="155">
        <v>571</v>
      </c>
      <c r="K8" s="156">
        <f>C8+E8+G8+I8</f>
        <v>0</v>
      </c>
      <c r="L8" s="156">
        <f>D8+F8+H8+J8</f>
        <v>1042</v>
      </c>
    </row>
    <row r="9" spans="1:19" ht="16.5" customHeight="1" x14ac:dyDescent="0.2">
      <c r="A9" s="144">
        <v>81</v>
      </c>
      <c r="B9" s="92" t="s">
        <v>295</v>
      </c>
      <c r="C9" s="156"/>
      <c r="E9" s="156">
        <v>18</v>
      </c>
      <c r="F9" s="155">
        <v>1782</v>
      </c>
      <c r="G9" s="156"/>
      <c r="H9" s="155">
        <v>440</v>
      </c>
      <c r="I9" s="155"/>
      <c r="J9" s="155">
        <v>2044</v>
      </c>
      <c r="K9" s="156">
        <f>C9+E9+G9+I9</f>
        <v>18</v>
      </c>
      <c r="L9" s="156">
        <f>C9+F9+H9+J9</f>
        <v>4266</v>
      </c>
    </row>
    <row r="10" spans="1:19" ht="16.5" customHeight="1" x14ac:dyDescent="0.2">
      <c r="A10" s="100"/>
      <c r="B10" s="92"/>
      <c r="C10" s="155"/>
      <c r="D10" s="155"/>
      <c r="E10" s="155"/>
      <c r="F10" s="155"/>
      <c r="G10" s="155"/>
      <c r="H10" s="155"/>
      <c r="I10" s="155"/>
      <c r="J10" s="155"/>
      <c r="K10" s="155"/>
      <c r="L10" s="155"/>
    </row>
    <row r="11" spans="1:19" ht="16.5" customHeight="1" x14ac:dyDescent="0.2">
      <c r="A11" s="145" t="s">
        <v>294</v>
      </c>
      <c r="B11" s="145"/>
      <c r="C11" s="156">
        <f t="shared" ref="C11:L11" si="0">SUM(C12:C14)</f>
        <v>0</v>
      </c>
      <c r="D11" s="156">
        <f t="shared" si="0"/>
        <v>30734</v>
      </c>
      <c r="E11" s="156">
        <f t="shared" si="0"/>
        <v>0</v>
      </c>
      <c r="F11" s="156">
        <f t="shared" si="0"/>
        <v>59975</v>
      </c>
      <c r="G11" s="156">
        <f t="shared" si="0"/>
        <v>0</v>
      </c>
      <c r="H11" s="156">
        <f t="shared" si="0"/>
        <v>0</v>
      </c>
      <c r="I11" s="156">
        <f t="shared" si="0"/>
        <v>0</v>
      </c>
      <c r="J11" s="156">
        <f t="shared" si="0"/>
        <v>9777</v>
      </c>
      <c r="K11" s="156">
        <f t="shared" si="0"/>
        <v>0</v>
      </c>
      <c r="L11" s="156">
        <f t="shared" si="0"/>
        <v>100486</v>
      </c>
    </row>
    <row r="12" spans="1:19" ht="16.5" customHeight="1" x14ac:dyDescent="0.2">
      <c r="A12" s="144">
        <v>92</v>
      </c>
      <c r="B12" s="92" t="s">
        <v>128</v>
      </c>
      <c r="C12" s="156"/>
      <c r="D12" s="155">
        <v>30734</v>
      </c>
      <c r="E12" s="156"/>
      <c r="F12" s="155">
        <v>59710</v>
      </c>
      <c r="G12" s="156"/>
      <c r="H12" s="155"/>
      <c r="I12" s="156"/>
      <c r="J12" s="155">
        <v>9727</v>
      </c>
      <c r="K12" s="156">
        <f>C12+E12+G12+I12</f>
        <v>0</v>
      </c>
      <c r="L12" s="156">
        <f>D12+F12+H12+J12</f>
        <v>100171</v>
      </c>
    </row>
    <row r="13" spans="1:19" ht="16.5" customHeight="1" x14ac:dyDescent="0.2">
      <c r="A13" s="144">
        <v>121</v>
      </c>
      <c r="B13" s="92" t="s">
        <v>270</v>
      </c>
      <c r="C13" s="156"/>
      <c r="D13" s="156"/>
      <c r="E13" s="156"/>
      <c r="F13" s="156">
        <v>265</v>
      </c>
      <c r="G13" s="156"/>
      <c r="H13" s="155"/>
      <c r="I13" s="156"/>
      <c r="J13" s="156">
        <v>50</v>
      </c>
      <c r="K13" s="156"/>
      <c r="L13" s="156">
        <f>D13+F13+H13+J13</f>
        <v>315</v>
      </c>
    </row>
    <row r="14" spans="1:19" ht="16.5" customHeight="1" x14ac:dyDescent="0.2">
      <c r="A14" s="146"/>
      <c r="B14" s="92"/>
      <c r="C14" s="155"/>
      <c r="D14" s="155"/>
      <c r="E14" s="155"/>
      <c r="F14" s="155"/>
      <c r="G14" s="155"/>
      <c r="H14" s="155"/>
      <c r="I14" s="155"/>
      <c r="J14" s="155"/>
      <c r="K14" s="155"/>
      <c r="L14" s="155"/>
    </row>
    <row r="15" spans="1:19" ht="16.5" customHeight="1" x14ac:dyDescent="0.2">
      <c r="A15" s="145" t="s">
        <v>244</v>
      </c>
      <c r="B15" s="145"/>
      <c r="C15" s="156">
        <f t="shared" ref="C15:L15" si="1">SUM(C16:C21)</f>
        <v>0</v>
      </c>
      <c r="D15" s="156">
        <f t="shared" si="1"/>
        <v>0</v>
      </c>
      <c r="E15" s="156">
        <f t="shared" si="1"/>
        <v>1981</v>
      </c>
      <c r="F15" s="156">
        <f t="shared" si="1"/>
        <v>19889</v>
      </c>
      <c r="G15" s="156">
        <f t="shared" si="1"/>
        <v>30</v>
      </c>
      <c r="H15" s="156">
        <f t="shared" si="1"/>
        <v>198</v>
      </c>
      <c r="I15" s="156">
        <f t="shared" si="1"/>
        <v>626</v>
      </c>
      <c r="J15" s="156">
        <f t="shared" si="1"/>
        <v>13073</v>
      </c>
      <c r="K15" s="156">
        <f t="shared" si="1"/>
        <v>2637</v>
      </c>
      <c r="L15" s="156">
        <f t="shared" si="1"/>
        <v>33160</v>
      </c>
    </row>
    <row r="16" spans="1:19" ht="16.5" customHeight="1" x14ac:dyDescent="0.2">
      <c r="A16" s="144">
        <v>131</v>
      </c>
      <c r="B16" s="92" t="s">
        <v>65</v>
      </c>
      <c r="C16" s="156"/>
      <c r="D16" s="156"/>
      <c r="E16" s="156"/>
      <c r="F16" s="156">
        <v>306</v>
      </c>
      <c r="G16" s="156"/>
      <c r="H16" s="156"/>
      <c r="I16" s="156"/>
      <c r="J16" s="156">
        <v>44</v>
      </c>
      <c r="K16" s="156"/>
      <c r="L16" s="156">
        <f t="shared" ref="L16:L21" si="2">D16+F16+H16+J16</f>
        <v>350</v>
      </c>
    </row>
    <row r="17" spans="1:19" ht="16.5" customHeight="1" x14ac:dyDescent="0.2">
      <c r="A17" s="144">
        <v>151</v>
      </c>
      <c r="B17" s="92" t="s">
        <v>293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>
        <f t="shared" si="2"/>
        <v>0</v>
      </c>
    </row>
    <row r="18" spans="1:19" ht="16.5" customHeight="1" x14ac:dyDescent="0.2">
      <c r="A18" s="144">
        <v>162</v>
      </c>
      <c r="B18" s="92" t="s">
        <v>292</v>
      </c>
      <c r="C18" s="156"/>
      <c r="D18" s="156"/>
      <c r="E18" s="155">
        <v>325</v>
      </c>
      <c r="F18" s="155">
        <v>784</v>
      </c>
      <c r="G18" s="156"/>
      <c r="H18" s="155">
        <v>198</v>
      </c>
      <c r="I18" s="155">
        <v>228</v>
      </c>
      <c r="J18" s="155">
        <v>799</v>
      </c>
      <c r="K18" s="156">
        <f>C18+E18+G18+I18</f>
        <v>553</v>
      </c>
      <c r="L18" s="156">
        <f t="shared" si="2"/>
        <v>1781</v>
      </c>
    </row>
    <row r="19" spans="1:19" ht="16.5" customHeight="1" x14ac:dyDescent="0.2">
      <c r="A19" s="144">
        <v>181</v>
      </c>
      <c r="B19" s="92" t="s">
        <v>145</v>
      </c>
      <c r="C19" s="156"/>
      <c r="D19" s="156"/>
      <c r="E19" s="155"/>
      <c r="F19" s="155">
        <v>40</v>
      </c>
      <c r="G19" s="156"/>
      <c r="H19" s="155"/>
      <c r="I19" s="155"/>
      <c r="J19" s="155"/>
      <c r="K19" s="156"/>
      <c r="L19" s="156">
        <f t="shared" si="2"/>
        <v>40</v>
      </c>
    </row>
    <row r="20" spans="1:19" ht="16.5" customHeight="1" x14ac:dyDescent="0.2">
      <c r="A20" s="144">
        <v>191</v>
      </c>
      <c r="B20" s="92" t="s">
        <v>321</v>
      </c>
      <c r="C20" s="156"/>
      <c r="D20" s="156"/>
      <c r="E20" s="155"/>
      <c r="F20" s="155"/>
      <c r="G20" s="156"/>
      <c r="H20" s="155"/>
      <c r="I20" s="155"/>
      <c r="J20" s="155"/>
      <c r="K20" s="156">
        <f>C20+E20+G20+I20</f>
        <v>0</v>
      </c>
      <c r="L20" s="156">
        <f t="shared" si="2"/>
        <v>0</v>
      </c>
    </row>
    <row r="21" spans="1:19" ht="16.5" customHeight="1" x14ac:dyDescent="0.2">
      <c r="A21" s="144">
        <v>211</v>
      </c>
      <c r="B21" s="92" t="s">
        <v>257</v>
      </c>
      <c r="C21" s="156"/>
      <c r="D21" s="156"/>
      <c r="E21" s="155">
        <v>1656</v>
      </c>
      <c r="F21" s="155">
        <v>18759</v>
      </c>
      <c r="G21" s="156">
        <v>30</v>
      </c>
      <c r="H21" s="155"/>
      <c r="I21" s="155">
        <v>398</v>
      </c>
      <c r="J21" s="155">
        <v>12230</v>
      </c>
      <c r="K21" s="156">
        <f>C21+E21+G21+I21</f>
        <v>2084</v>
      </c>
      <c r="L21" s="156">
        <f t="shared" si="2"/>
        <v>30989</v>
      </c>
    </row>
    <row r="22" spans="1:19" ht="16.5" customHeight="1" x14ac:dyDescent="0.2">
      <c r="A22" s="146"/>
      <c r="B22" s="92"/>
      <c r="C22" s="155"/>
      <c r="D22" s="155"/>
      <c r="E22" s="155"/>
      <c r="F22" s="155"/>
      <c r="G22" s="155"/>
      <c r="H22" s="155"/>
      <c r="I22" s="155"/>
      <c r="J22" s="155"/>
      <c r="K22" s="155"/>
      <c r="L22" s="155"/>
    </row>
    <row r="23" spans="1:19" ht="16.5" customHeight="1" x14ac:dyDescent="0.2">
      <c r="A23" s="145" t="s">
        <v>290</v>
      </c>
      <c r="B23" s="151"/>
      <c r="C23" s="156">
        <f t="shared" ref="C23:L23" si="3">SUM(C24:C31)</f>
        <v>12382</v>
      </c>
      <c r="D23" s="156">
        <f t="shared" si="3"/>
        <v>0</v>
      </c>
      <c r="E23" s="156">
        <f t="shared" si="3"/>
        <v>38649</v>
      </c>
      <c r="F23" s="156">
        <f t="shared" si="3"/>
        <v>57656</v>
      </c>
      <c r="G23" s="156">
        <f t="shared" si="3"/>
        <v>12276</v>
      </c>
      <c r="H23" s="156">
        <f t="shared" si="3"/>
        <v>68476</v>
      </c>
      <c r="I23" s="156">
        <f t="shared" si="3"/>
        <v>54667</v>
      </c>
      <c r="J23" s="156">
        <f t="shared" si="3"/>
        <v>64996</v>
      </c>
      <c r="K23" s="156">
        <f t="shared" si="3"/>
        <v>117974</v>
      </c>
      <c r="L23" s="156">
        <f t="shared" si="3"/>
        <v>191128</v>
      </c>
      <c r="M23" s="51"/>
      <c r="N23" s="51"/>
      <c r="O23" s="51"/>
      <c r="P23" s="51"/>
      <c r="Q23" s="51"/>
      <c r="R23" s="51"/>
      <c r="S23" s="51"/>
    </row>
    <row r="24" spans="1:19" ht="16.5" customHeight="1" x14ac:dyDescent="0.2">
      <c r="A24" s="144">
        <v>231</v>
      </c>
      <c r="B24" s="152" t="s">
        <v>250</v>
      </c>
      <c r="C24" s="156"/>
      <c r="D24" s="155"/>
      <c r="E24" s="155">
        <v>1245</v>
      </c>
      <c r="F24" s="155">
        <v>24974</v>
      </c>
      <c r="G24" s="155"/>
      <c r="H24" s="155">
        <v>1379</v>
      </c>
      <c r="I24" s="155">
        <v>8102</v>
      </c>
      <c r="J24" s="155">
        <v>39486</v>
      </c>
      <c r="K24" s="156">
        <f t="shared" ref="K24:L31" si="4">C24+E24+G24+I24</f>
        <v>9347</v>
      </c>
      <c r="L24" s="156">
        <f t="shared" si="4"/>
        <v>65839</v>
      </c>
      <c r="M24" s="51"/>
      <c r="N24" s="51"/>
      <c r="O24" s="51"/>
      <c r="P24" s="51"/>
      <c r="Q24" s="51"/>
      <c r="R24" s="51"/>
      <c r="S24" s="51"/>
    </row>
    <row r="25" spans="1:19" ht="16.5" customHeight="1" x14ac:dyDescent="0.2">
      <c r="A25" s="144">
        <v>241</v>
      </c>
      <c r="B25" s="92" t="s">
        <v>289</v>
      </c>
      <c r="C25" s="155">
        <v>513</v>
      </c>
      <c r="D25" s="156"/>
      <c r="E25" s="155">
        <v>7785</v>
      </c>
      <c r="F25" s="155">
        <v>30357</v>
      </c>
      <c r="G25" s="155">
        <v>6484</v>
      </c>
      <c r="H25" s="155">
        <v>63125</v>
      </c>
      <c r="I25" s="155">
        <v>15522</v>
      </c>
      <c r="J25" s="155">
        <v>20920</v>
      </c>
      <c r="K25" s="156">
        <f t="shared" si="4"/>
        <v>30304</v>
      </c>
      <c r="L25" s="156">
        <f t="shared" si="4"/>
        <v>114402</v>
      </c>
      <c r="S25" s="51"/>
    </row>
    <row r="26" spans="1:19" ht="16.5" customHeight="1" x14ac:dyDescent="0.2">
      <c r="A26" s="144">
        <v>251</v>
      </c>
      <c r="B26" s="92" t="s">
        <v>327</v>
      </c>
      <c r="C26" s="155"/>
      <c r="D26" s="156"/>
      <c r="E26" s="155"/>
      <c r="F26" s="155"/>
      <c r="G26" s="155"/>
      <c r="H26" s="155"/>
      <c r="I26" s="155"/>
      <c r="J26" s="155"/>
      <c r="K26" s="156">
        <f t="shared" si="4"/>
        <v>0</v>
      </c>
      <c r="L26" s="156">
        <f t="shared" si="4"/>
        <v>0</v>
      </c>
      <c r="S26" s="51"/>
    </row>
    <row r="27" spans="1:19" ht="16.5" customHeight="1" x14ac:dyDescent="0.2">
      <c r="A27" s="144">
        <v>252</v>
      </c>
      <c r="B27" s="92" t="s">
        <v>94</v>
      </c>
      <c r="C27" s="155"/>
      <c r="D27" s="156"/>
      <c r="E27" s="155"/>
      <c r="F27" s="155"/>
      <c r="G27" s="155"/>
      <c r="H27" s="155"/>
      <c r="I27" s="155">
        <v>3180</v>
      </c>
      <c r="J27" s="155"/>
      <c r="K27" s="156">
        <f t="shared" si="4"/>
        <v>3180</v>
      </c>
      <c r="L27" s="156">
        <f t="shared" si="4"/>
        <v>0</v>
      </c>
      <c r="S27" s="51"/>
    </row>
    <row r="28" spans="1:19" ht="16.5" customHeight="1" x14ac:dyDescent="0.2">
      <c r="A28" s="144">
        <v>255</v>
      </c>
      <c r="B28" s="92" t="s">
        <v>288</v>
      </c>
      <c r="C28" s="155">
        <v>11737</v>
      </c>
      <c r="D28" s="156"/>
      <c r="E28" s="155">
        <v>22232</v>
      </c>
      <c r="F28" s="156"/>
      <c r="G28" s="155">
        <v>413</v>
      </c>
      <c r="H28" s="156"/>
      <c r="I28" s="155">
        <v>20780</v>
      </c>
      <c r="J28" s="155">
        <v>309</v>
      </c>
      <c r="K28" s="156">
        <f t="shared" si="4"/>
        <v>55162</v>
      </c>
      <c r="L28" s="156">
        <f t="shared" si="4"/>
        <v>309</v>
      </c>
    </row>
    <row r="29" spans="1:19" ht="16.5" customHeight="1" x14ac:dyDescent="0.2">
      <c r="A29" s="144">
        <v>261</v>
      </c>
      <c r="B29" s="92" t="s">
        <v>44</v>
      </c>
      <c r="C29" s="156"/>
      <c r="D29" s="156"/>
      <c r="E29" s="156">
        <v>166</v>
      </c>
      <c r="F29" s="156">
        <v>162</v>
      </c>
      <c r="G29" s="156"/>
      <c r="H29" s="156"/>
      <c r="I29" s="155">
        <v>1984</v>
      </c>
      <c r="J29" s="155">
        <v>1118</v>
      </c>
      <c r="K29" s="156">
        <f t="shared" si="4"/>
        <v>2150</v>
      </c>
      <c r="L29" s="156">
        <f t="shared" si="4"/>
        <v>1280</v>
      </c>
    </row>
    <row r="30" spans="1:19" ht="16.5" customHeight="1" x14ac:dyDescent="0.2">
      <c r="A30" s="144">
        <v>262</v>
      </c>
      <c r="B30" s="92" t="s">
        <v>89</v>
      </c>
      <c r="C30" s="156"/>
      <c r="D30" s="156"/>
      <c r="E30" s="156"/>
      <c r="F30" s="156"/>
      <c r="G30" s="156"/>
      <c r="H30" s="156"/>
      <c r="I30" s="155"/>
      <c r="J30" s="155"/>
      <c r="K30" s="156">
        <f t="shared" si="4"/>
        <v>0</v>
      </c>
      <c r="L30" s="156">
        <f t="shared" si="4"/>
        <v>0</v>
      </c>
    </row>
    <row r="31" spans="1:19" ht="16.5" customHeight="1" x14ac:dyDescent="0.2">
      <c r="A31" s="144">
        <v>265</v>
      </c>
      <c r="B31" s="92" t="s">
        <v>287</v>
      </c>
      <c r="C31" s="155">
        <v>132</v>
      </c>
      <c r="D31" s="156"/>
      <c r="E31" s="155">
        <v>7221</v>
      </c>
      <c r="F31" s="155">
        <v>2163</v>
      </c>
      <c r="G31" s="155">
        <v>5379</v>
      </c>
      <c r="H31" s="155">
        <v>3972</v>
      </c>
      <c r="I31" s="155">
        <v>5099</v>
      </c>
      <c r="J31" s="155">
        <v>3163</v>
      </c>
      <c r="K31" s="156">
        <f t="shared" si="4"/>
        <v>17831</v>
      </c>
      <c r="L31" s="156">
        <f t="shared" si="4"/>
        <v>9298</v>
      </c>
    </row>
    <row r="32" spans="1:19" ht="14.25" customHeight="1" x14ac:dyDescent="0.2"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</row>
    <row r="33" spans="1:10" ht="14.25" customHeight="1" x14ac:dyDescent="0.2">
      <c r="A33" s="147"/>
    </row>
    <row r="34" spans="1:10" ht="14.25" customHeight="1" x14ac:dyDescent="0.2">
      <c r="A34" s="148"/>
    </row>
    <row r="35" spans="1:10" ht="14.25" customHeight="1" x14ac:dyDescent="0.2">
      <c r="A35" s="148"/>
    </row>
    <row r="36" spans="1:10" ht="14.25" customHeight="1" x14ac:dyDescent="0.2">
      <c r="A36" s="148"/>
    </row>
    <row r="37" spans="1:10" ht="14.25" customHeight="1" x14ac:dyDescent="0.2">
      <c r="A37" s="148"/>
    </row>
    <row r="38" spans="1:10" ht="14.25" customHeight="1" x14ac:dyDescent="0.2">
      <c r="A38" s="148"/>
    </row>
    <row r="39" spans="1:10" ht="18.75" customHeight="1" x14ac:dyDescent="0.2">
      <c r="A39" s="148"/>
    </row>
    <row r="40" spans="1:10" ht="18.75" customHeight="1" x14ac:dyDescent="0.2"/>
    <row r="41" spans="1:10" ht="18.75" customHeight="1" x14ac:dyDescent="0.2">
      <c r="A41" s="71"/>
      <c r="B41" s="71"/>
      <c r="J41" s="48"/>
    </row>
    <row r="42" spans="1:10" ht="18.75" customHeight="1" x14ac:dyDescent="0.2"/>
    <row r="43" spans="1:10" ht="18.75" customHeight="1" x14ac:dyDescent="0.2"/>
    <row r="44" spans="1:10" ht="18.75" customHeight="1" x14ac:dyDescent="0.2"/>
    <row r="45" spans="1:10" ht="18.75" customHeight="1" x14ac:dyDescent="0.2"/>
    <row r="46" spans="1:10" ht="18.75" customHeight="1" x14ac:dyDescent="0.2"/>
    <row r="47" spans="1:10" ht="18.75" customHeight="1" x14ac:dyDescent="0.2"/>
    <row r="48" spans="1:10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</sheetData>
  <customSheetViews>
    <customSheetView guid="{34C11C76-AB78-4D38-A477-2E85541D239A}" showPageBreaks="1" showGridLines="0" fitToPage="1" printArea="1" view="pageBreakPreview">
      <pageMargins left="0.7" right="0.7" top="0.75" bottom="0.75" header="0.3" footer="0.3"/>
      <pageSetup paperSize="9" orientation="landscape" r:id="rId1"/>
      <headerFooter alignWithMargins="0"/>
    </customSheetView>
    <customSheetView guid="{EBE79DCC-26D1-440F-8816-6C34EF1A5078}" showPageBreaks="1" showGridLines="0" fitToPage="1" printArea="1" view="pageBreakPreview">
      <selection activeCell="A28" sqref="A28:XFD28"/>
      <pageMargins left="0.7" right="0.7" top="0.75" bottom="0.75" header="0.3" footer="0.3"/>
      <pageSetup paperSize="9" orientation="landscape" r:id="rId2"/>
      <headerFooter alignWithMargins="0"/>
    </customSheetView>
    <customSheetView guid="{F8114CFD-F36C-4A8E-B57B-EB3011F9B338}" scale="120" showPageBreaks="1" showGridLines="0" printArea="1" view="pageBreakPreview">
      <pageMargins left="0.78740157480314965" right="0.78740157480314965" top="0.59055118110236227" bottom="0.59055118110236227" header="0.51181102362204722" footer="0.51181102362204722"/>
      <pageSetup paperSize="9" scale="91" orientation="landscape" horizontalDpi="200" verticalDpi="200" r:id="rId3"/>
      <headerFooter alignWithMargins="0"/>
    </customSheetView>
    <customSheetView guid="{A7E3A53C-815C-4BE1-A78A-B9B6BE5B2CAE}" scale="120" showPageBreaks="1" showGridLines="0" fitToPage="1" printArea="1" view="pageBreakPreview">
      <selection activeCell="B1" sqref="B1"/>
      <pageMargins left="0.7" right="0.7" top="0.75" bottom="0.75" header="0.3" footer="0.3"/>
      <pageSetup paperSize="9" orientation="landscape" r:id="rId4"/>
      <headerFooter alignWithMargins="0"/>
    </customSheetView>
    <customSheetView guid="{84F87889-08BA-C948-9EA3-29B6614C75AF}" showGridLines="0" fitToPage="1" printArea="1" view="pageBreakPreview">
      <selection activeCell="A28" sqref="A28:XFD28"/>
      <pageMargins left="0.7" right="0.7" top="0.75" bottom="0.75" header="0.3" footer="0.3"/>
      <pageSetup paperSize="9" orientation="landscape" r:id="rId5"/>
      <headerFooter alignWithMargins="0"/>
    </customSheetView>
  </customSheetViews>
  <mergeCells count="8">
    <mergeCell ref="K3:L3"/>
    <mergeCell ref="A4:B4"/>
    <mergeCell ref="A5:B5"/>
    <mergeCell ref="A3:B3"/>
    <mergeCell ref="C3:D3"/>
    <mergeCell ref="E3:F3"/>
    <mergeCell ref="G3:H3"/>
    <mergeCell ref="I3:J3"/>
  </mergeCells>
  <phoneticPr fontId="1"/>
  <pageMargins left="0.7" right="0.7" top="0.75" bottom="0.75" header="0.3" footer="0.3"/>
  <pageSetup paperSize="9" orientation="landscape" r:id="rId6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78"/>
  <sheetViews>
    <sheetView showGridLines="0" view="pageBreakPreview" zoomScaleNormal="120" zoomScaleSheetLayoutView="100" workbookViewId="0"/>
  </sheetViews>
  <sheetFormatPr defaultColWidth="9" defaultRowHeight="10.8" x14ac:dyDescent="0.2"/>
  <cols>
    <col min="1" max="1" width="3.77734375" style="162" customWidth="1"/>
    <col min="2" max="2" width="24.109375" style="52" customWidth="1"/>
    <col min="3" max="12" width="9.77734375" style="1" customWidth="1"/>
    <col min="13" max="17" width="8.109375" style="1" customWidth="1"/>
    <col min="18" max="16384" width="9" style="1"/>
  </cols>
  <sheetData>
    <row r="1" spans="1:19" ht="15" customHeight="1" x14ac:dyDescent="0.2">
      <c r="E1" s="169"/>
      <c r="L1" s="51" t="s">
        <v>63</v>
      </c>
    </row>
    <row r="2" spans="1:19" s="10" customFormat="1" ht="16.5" customHeight="1" x14ac:dyDescent="0.2">
      <c r="A2" s="222" t="s">
        <v>232</v>
      </c>
      <c r="B2" s="223"/>
      <c r="C2" s="219" t="s">
        <v>300</v>
      </c>
      <c r="D2" s="219"/>
      <c r="E2" s="217" t="s">
        <v>255</v>
      </c>
      <c r="F2" s="217"/>
      <c r="G2" s="219" t="s">
        <v>299</v>
      </c>
      <c r="H2" s="219"/>
      <c r="I2" s="219" t="s">
        <v>297</v>
      </c>
      <c r="J2" s="219"/>
      <c r="K2" s="217" t="s">
        <v>46</v>
      </c>
      <c r="L2" s="217"/>
      <c r="O2" s="161"/>
      <c r="P2" s="103"/>
    </row>
    <row r="3" spans="1:19" ht="16.5" customHeight="1" x14ac:dyDescent="0.2">
      <c r="A3" s="220" t="s">
        <v>296</v>
      </c>
      <c r="B3" s="221"/>
      <c r="C3" s="102" t="s">
        <v>53</v>
      </c>
      <c r="D3" s="102" t="s">
        <v>51</v>
      </c>
      <c r="E3" s="102" t="s">
        <v>53</v>
      </c>
      <c r="F3" s="102" t="s">
        <v>51</v>
      </c>
      <c r="G3" s="102" t="s">
        <v>53</v>
      </c>
      <c r="H3" s="102" t="s">
        <v>51</v>
      </c>
      <c r="I3" s="102" t="s">
        <v>53</v>
      </c>
      <c r="J3" s="102" t="s">
        <v>51</v>
      </c>
      <c r="K3" s="102" t="s">
        <v>53</v>
      </c>
      <c r="L3" s="102" t="s">
        <v>51</v>
      </c>
      <c r="M3" s="51"/>
      <c r="N3" s="51"/>
      <c r="O3" s="51"/>
      <c r="P3" s="51"/>
      <c r="Q3" s="51"/>
      <c r="R3" s="51"/>
      <c r="S3" s="51"/>
    </row>
    <row r="4" spans="1:19" ht="16.5" customHeight="1" x14ac:dyDescent="0.2">
      <c r="A4" s="142" t="s">
        <v>252</v>
      </c>
      <c r="B4" s="92"/>
      <c r="C4" s="156">
        <f>SUM(C5:C10)</f>
        <v>308</v>
      </c>
      <c r="D4" s="156"/>
      <c r="E4" s="156">
        <f t="shared" ref="E4:L4" si="0">SUM(E5:E10)</f>
        <v>18696</v>
      </c>
      <c r="F4" s="156">
        <f t="shared" si="0"/>
        <v>61314</v>
      </c>
      <c r="G4" s="156">
        <f t="shared" si="0"/>
        <v>2308</v>
      </c>
      <c r="H4" s="156">
        <f t="shared" si="0"/>
        <v>11644</v>
      </c>
      <c r="I4" s="156">
        <f t="shared" si="0"/>
        <v>31028</v>
      </c>
      <c r="J4" s="156">
        <f t="shared" si="0"/>
        <v>44120</v>
      </c>
      <c r="K4" s="156">
        <f t="shared" si="0"/>
        <v>52340</v>
      </c>
      <c r="L4" s="156">
        <f t="shared" si="0"/>
        <v>117078</v>
      </c>
    </row>
    <row r="5" spans="1:19" ht="16.5" customHeight="1" x14ac:dyDescent="0.2">
      <c r="A5" s="144">
        <v>291</v>
      </c>
      <c r="B5" s="92" t="s">
        <v>144</v>
      </c>
      <c r="C5" s="156"/>
      <c r="D5" s="156"/>
      <c r="E5" s="156"/>
      <c r="F5" s="155">
        <v>8798</v>
      </c>
      <c r="G5" s="156"/>
      <c r="H5" s="155">
        <v>914</v>
      </c>
      <c r="I5" s="156"/>
      <c r="J5" s="155">
        <v>221</v>
      </c>
      <c r="K5" s="156">
        <f t="shared" ref="K5:L10" si="1">C5+E5+G5+I5</f>
        <v>0</v>
      </c>
      <c r="L5" s="156">
        <f t="shared" si="1"/>
        <v>9933</v>
      </c>
    </row>
    <row r="6" spans="1:19" ht="16.5" customHeight="1" x14ac:dyDescent="0.2">
      <c r="A6" s="144">
        <v>324</v>
      </c>
      <c r="B6" s="167" t="s">
        <v>273</v>
      </c>
      <c r="C6" s="156"/>
      <c r="D6" s="156"/>
      <c r="E6" s="156"/>
      <c r="F6" s="155"/>
      <c r="G6" s="156"/>
      <c r="H6" s="155"/>
      <c r="I6" s="156">
        <v>221</v>
      </c>
      <c r="J6" s="155"/>
      <c r="K6" s="156">
        <f t="shared" si="1"/>
        <v>221</v>
      </c>
      <c r="L6" s="156">
        <f t="shared" si="1"/>
        <v>0</v>
      </c>
    </row>
    <row r="7" spans="1:19" ht="16.5" customHeight="1" x14ac:dyDescent="0.2">
      <c r="A7" s="144">
        <v>341</v>
      </c>
      <c r="B7" s="167" t="s">
        <v>56</v>
      </c>
      <c r="C7" s="156"/>
      <c r="D7" s="156"/>
      <c r="E7" s="156"/>
      <c r="F7" s="155"/>
      <c r="G7" s="156"/>
      <c r="H7" s="156"/>
      <c r="I7" s="156"/>
      <c r="J7" s="155"/>
      <c r="K7" s="156">
        <f t="shared" si="1"/>
        <v>0</v>
      </c>
      <c r="L7" s="156">
        <f t="shared" si="1"/>
        <v>0</v>
      </c>
    </row>
    <row r="8" spans="1:19" ht="16.5" customHeight="1" x14ac:dyDescent="0.2">
      <c r="A8" s="144">
        <v>351</v>
      </c>
      <c r="B8" s="167" t="s">
        <v>109</v>
      </c>
      <c r="C8" s="155"/>
      <c r="D8" s="156"/>
      <c r="E8" s="155">
        <v>14367</v>
      </c>
      <c r="F8" s="155">
        <v>25283</v>
      </c>
      <c r="G8" s="155">
        <v>1961</v>
      </c>
      <c r="H8" s="155">
        <v>9772</v>
      </c>
      <c r="I8" s="155">
        <v>20817</v>
      </c>
      <c r="J8" s="155">
        <v>15728</v>
      </c>
      <c r="K8" s="156">
        <f t="shared" si="1"/>
        <v>37145</v>
      </c>
      <c r="L8" s="156">
        <f t="shared" si="1"/>
        <v>50783</v>
      </c>
    </row>
    <row r="9" spans="1:19" s="163" customFormat="1" ht="16.5" customHeight="1" x14ac:dyDescent="0.2">
      <c r="A9" s="165">
        <v>361</v>
      </c>
      <c r="B9" s="167" t="s">
        <v>196</v>
      </c>
      <c r="C9" s="156"/>
      <c r="D9" s="156"/>
      <c r="E9" s="156"/>
      <c r="F9" s="156"/>
      <c r="G9" s="156"/>
      <c r="H9" s="156"/>
      <c r="I9" s="156"/>
      <c r="J9" s="156"/>
      <c r="K9" s="156">
        <f t="shared" si="1"/>
        <v>0</v>
      </c>
      <c r="L9" s="156">
        <f t="shared" si="1"/>
        <v>0</v>
      </c>
    </row>
    <row r="10" spans="1:19" ht="16.5" customHeight="1" x14ac:dyDescent="0.2">
      <c r="A10" s="165">
        <v>371</v>
      </c>
      <c r="B10" s="168" t="s">
        <v>307</v>
      </c>
      <c r="C10" s="155">
        <v>308</v>
      </c>
      <c r="D10" s="156"/>
      <c r="E10" s="155">
        <v>4329</v>
      </c>
      <c r="F10" s="155">
        <v>27233</v>
      </c>
      <c r="G10" s="155">
        <v>347</v>
      </c>
      <c r="H10" s="155">
        <v>958</v>
      </c>
      <c r="I10" s="155">
        <v>9990</v>
      </c>
      <c r="J10" s="155">
        <v>28171</v>
      </c>
      <c r="K10" s="156">
        <f t="shared" si="1"/>
        <v>14974</v>
      </c>
      <c r="L10" s="156">
        <f t="shared" si="1"/>
        <v>56362</v>
      </c>
    </row>
    <row r="11" spans="1:19" ht="16.5" customHeight="1" x14ac:dyDescent="0.2">
      <c r="A11" s="166"/>
      <c r="B11" s="92"/>
      <c r="C11" s="155"/>
      <c r="D11" s="156"/>
      <c r="E11" s="155"/>
      <c r="F11" s="155"/>
      <c r="G11" s="155"/>
      <c r="H11" s="155"/>
      <c r="I11" s="155"/>
      <c r="J11" s="155"/>
      <c r="K11" s="155"/>
      <c r="L11" s="155"/>
    </row>
    <row r="12" spans="1:19" ht="16.5" customHeight="1" x14ac:dyDescent="0.2">
      <c r="A12" s="142" t="s">
        <v>306</v>
      </c>
      <c r="B12" s="92"/>
      <c r="C12" s="156">
        <f t="shared" ref="C12:L12" si="2">SUM(C13:C17)</f>
        <v>44</v>
      </c>
      <c r="D12" s="156">
        <f t="shared" si="2"/>
        <v>0</v>
      </c>
      <c r="E12" s="156">
        <f t="shared" si="2"/>
        <v>51894</v>
      </c>
      <c r="F12" s="156">
        <f t="shared" si="2"/>
        <v>1782</v>
      </c>
      <c r="G12" s="156">
        <f t="shared" si="2"/>
        <v>27460</v>
      </c>
      <c r="H12" s="156">
        <f t="shared" si="2"/>
        <v>50</v>
      </c>
      <c r="I12" s="156">
        <f t="shared" si="2"/>
        <v>57811</v>
      </c>
      <c r="J12" s="156">
        <f t="shared" si="2"/>
        <v>9762</v>
      </c>
      <c r="K12" s="156">
        <f t="shared" si="2"/>
        <v>137209</v>
      </c>
      <c r="L12" s="156">
        <f t="shared" si="2"/>
        <v>11594</v>
      </c>
      <c r="M12" s="51"/>
      <c r="N12" s="51"/>
      <c r="O12" s="51"/>
      <c r="P12" s="51"/>
      <c r="Q12" s="51"/>
      <c r="R12" s="51"/>
      <c r="S12" s="51"/>
    </row>
    <row r="13" spans="1:19" ht="16.5" customHeight="1" x14ac:dyDescent="0.2">
      <c r="A13" s="144">
        <v>381</v>
      </c>
      <c r="B13" s="92" t="s">
        <v>132</v>
      </c>
      <c r="C13" s="156">
        <v>44</v>
      </c>
      <c r="D13" s="156"/>
      <c r="E13" s="155">
        <v>44052</v>
      </c>
      <c r="F13" s="156"/>
      <c r="G13" s="155">
        <v>27160</v>
      </c>
      <c r="H13" s="156">
        <v>50</v>
      </c>
      <c r="I13" s="155">
        <v>55475</v>
      </c>
      <c r="J13" s="155">
        <v>669</v>
      </c>
      <c r="K13" s="156">
        <f>C13+E13+G13+I13</f>
        <v>126731</v>
      </c>
      <c r="L13" s="156">
        <f>D13+F13+H13+J13</f>
        <v>719</v>
      </c>
      <c r="M13" s="51"/>
      <c r="N13" s="51"/>
      <c r="O13" s="51"/>
      <c r="P13" s="51"/>
      <c r="Q13" s="51"/>
      <c r="R13" s="51"/>
      <c r="S13" s="51"/>
    </row>
    <row r="14" spans="1:19" ht="16.5" customHeight="1" x14ac:dyDescent="0.2">
      <c r="A14" s="144">
        <v>391</v>
      </c>
      <c r="B14" s="92" t="s">
        <v>305</v>
      </c>
      <c r="C14" s="156"/>
      <c r="D14" s="156"/>
      <c r="E14" s="155">
        <v>178</v>
      </c>
      <c r="F14" s="156">
        <v>307</v>
      </c>
      <c r="G14" s="156">
        <v>248</v>
      </c>
      <c r="H14" s="156"/>
      <c r="I14" s="155">
        <v>853</v>
      </c>
      <c r="J14" s="155">
        <v>3426</v>
      </c>
      <c r="K14" s="156">
        <f>C14+E14+G14+I14</f>
        <v>1279</v>
      </c>
      <c r="L14" s="156">
        <f>D14+F14+H14+J14</f>
        <v>3733</v>
      </c>
      <c r="M14" s="51"/>
      <c r="N14" s="51"/>
      <c r="O14" s="51"/>
      <c r="P14" s="51"/>
      <c r="Q14" s="51"/>
      <c r="R14" s="51"/>
      <c r="S14" s="51"/>
    </row>
    <row r="15" spans="1:19" ht="16.5" customHeight="1" x14ac:dyDescent="0.2">
      <c r="A15" s="144">
        <v>401</v>
      </c>
      <c r="B15" s="92" t="s">
        <v>154</v>
      </c>
      <c r="C15" s="155"/>
      <c r="D15" s="156"/>
      <c r="E15" s="155">
        <v>7629</v>
      </c>
      <c r="F15" s="156"/>
      <c r="G15" s="155">
        <v>52</v>
      </c>
      <c r="H15" s="156"/>
      <c r="I15" s="155">
        <v>922</v>
      </c>
      <c r="J15" s="156"/>
      <c r="K15" s="156">
        <f>C15+E15+G15+I15</f>
        <v>8603</v>
      </c>
      <c r="L15" s="156"/>
      <c r="S15" s="51"/>
    </row>
    <row r="16" spans="1:19" s="163" customFormat="1" ht="16.5" customHeight="1" x14ac:dyDescent="0.2">
      <c r="A16" s="144">
        <v>421</v>
      </c>
      <c r="B16" s="92" t="s">
        <v>176</v>
      </c>
      <c r="C16" s="156"/>
      <c r="D16" s="156"/>
      <c r="E16" s="156">
        <v>35</v>
      </c>
      <c r="F16" s="156">
        <v>1475</v>
      </c>
      <c r="G16" s="156"/>
      <c r="H16" s="156"/>
      <c r="I16" s="155">
        <v>561</v>
      </c>
      <c r="J16" s="155">
        <v>5667</v>
      </c>
      <c r="K16" s="156">
        <f>C16+E16+G16+I16</f>
        <v>596</v>
      </c>
      <c r="L16" s="156">
        <f>D16+F16+H16+J16</f>
        <v>7142</v>
      </c>
      <c r="S16" s="170"/>
    </row>
    <row r="17" spans="1:19" s="164" customFormat="1" ht="16.5" customHeight="1" x14ac:dyDescent="0.2">
      <c r="A17" s="144">
        <v>422</v>
      </c>
      <c r="B17" s="92" t="s">
        <v>175</v>
      </c>
      <c r="C17" s="156"/>
      <c r="D17" s="156"/>
      <c r="E17" s="156"/>
      <c r="F17" s="156"/>
      <c r="G17" s="156"/>
      <c r="H17" s="156"/>
      <c r="I17" s="155"/>
      <c r="J17" s="156"/>
      <c r="K17" s="156">
        <f>C17+E17+G17+I17</f>
        <v>0</v>
      </c>
      <c r="L17" s="156"/>
      <c r="S17" s="171"/>
    </row>
    <row r="18" spans="1:19" ht="16.5" customHeight="1" x14ac:dyDescent="0.2">
      <c r="A18" s="166"/>
      <c r="B18" s="92"/>
      <c r="C18" s="155"/>
      <c r="D18" s="156"/>
      <c r="E18" s="155"/>
      <c r="F18" s="155"/>
      <c r="G18" s="155"/>
      <c r="H18" s="155"/>
      <c r="I18" s="155"/>
      <c r="J18" s="155"/>
      <c r="K18" s="155"/>
      <c r="L18" s="155"/>
    </row>
    <row r="19" spans="1:19" ht="16.5" customHeight="1" x14ac:dyDescent="0.2">
      <c r="A19" s="142" t="s">
        <v>304</v>
      </c>
      <c r="B19" s="92"/>
      <c r="C19" s="156">
        <f t="shared" ref="C19:L19" si="3">SUM(C20:C26)</f>
        <v>2782</v>
      </c>
      <c r="D19" s="156">
        <f t="shared" si="3"/>
        <v>433</v>
      </c>
      <c r="E19" s="156">
        <f t="shared" si="3"/>
        <v>20481</v>
      </c>
      <c r="F19" s="156">
        <f t="shared" si="3"/>
        <v>29903</v>
      </c>
      <c r="G19" s="156">
        <f t="shared" si="3"/>
        <v>4331</v>
      </c>
      <c r="H19" s="156">
        <f t="shared" si="3"/>
        <v>75492</v>
      </c>
      <c r="I19" s="156">
        <f t="shared" si="3"/>
        <v>21195</v>
      </c>
      <c r="J19" s="156">
        <f t="shared" si="3"/>
        <v>40037</v>
      </c>
      <c r="K19" s="156">
        <f t="shared" si="3"/>
        <v>48789</v>
      </c>
      <c r="L19" s="156">
        <f t="shared" si="3"/>
        <v>145865</v>
      </c>
    </row>
    <row r="20" spans="1:19" ht="16.5" customHeight="1" x14ac:dyDescent="0.2">
      <c r="A20" s="144">
        <v>441</v>
      </c>
      <c r="B20" s="92" t="s">
        <v>152</v>
      </c>
      <c r="C20" s="156"/>
      <c r="D20" s="156"/>
      <c r="E20" s="155">
        <v>78</v>
      </c>
      <c r="F20" s="155">
        <v>796</v>
      </c>
      <c r="G20" s="156"/>
      <c r="H20" s="155">
        <v>9574</v>
      </c>
      <c r="I20" s="155">
        <v>44</v>
      </c>
      <c r="J20" s="155">
        <v>1138</v>
      </c>
      <c r="K20" s="156">
        <f>C20+E20+G20+I20</f>
        <v>122</v>
      </c>
      <c r="L20" s="156">
        <f>D20+F20+H20+J20</f>
        <v>11508</v>
      </c>
    </row>
    <row r="21" spans="1:19" ht="16.5" customHeight="1" x14ac:dyDescent="0.2">
      <c r="A21" s="144">
        <v>442</v>
      </c>
      <c r="B21" s="92" t="s">
        <v>303</v>
      </c>
      <c r="C21" s="156"/>
      <c r="D21" s="156"/>
      <c r="E21" s="156"/>
      <c r="F21" s="155">
        <v>106</v>
      </c>
      <c r="G21" s="156"/>
      <c r="H21" s="155"/>
      <c r="I21" s="156"/>
      <c r="J21" s="155">
        <v>160</v>
      </c>
      <c r="K21" s="156"/>
      <c r="L21" s="156">
        <f t="shared" ref="L21:L26" si="4">D21+F21+H21+J21</f>
        <v>266</v>
      </c>
    </row>
    <row r="22" spans="1:19" ht="16.5" customHeight="1" x14ac:dyDescent="0.2">
      <c r="A22" s="144">
        <v>443</v>
      </c>
      <c r="B22" s="92" t="s">
        <v>286</v>
      </c>
      <c r="C22" s="156"/>
      <c r="D22" s="156"/>
      <c r="E22" s="155">
        <v>110</v>
      </c>
      <c r="F22" s="155">
        <v>647</v>
      </c>
      <c r="G22" s="155">
        <v>109</v>
      </c>
      <c r="H22" s="155">
        <v>4041</v>
      </c>
      <c r="I22" s="155">
        <v>360</v>
      </c>
      <c r="J22" s="155">
        <v>3171</v>
      </c>
      <c r="K22" s="156">
        <f>C22+E22+G22+I22</f>
        <v>579</v>
      </c>
      <c r="L22" s="156">
        <f t="shared" si="4"/>
        <v>7859</v>
      </c>
    </row>
    <row r="23" spans="1:19" ht="16.5" customHeight="1" x14ac:dyDescent="0.2">
      <c r="A23" s="144">
        <v>444</v>
      </c>
      <c r="B23" s="92" t="s">
        <v>228</v>
      </c>
      <c r="C23" s="155">
        <v>2782</v>
      </c>
      <c r="D23" s="156">
        <v>433</v>
      </c>
      <c r="E23" s="155">
        <v>18212</v>
      </c>
      <c r="F23" s="155">
        <v>28329</v>
      </c>
      <c r="G23" s="155">
        <v>4222</v>
      </c>
      <c r="H23" s="155">
        <v>61877</v>
      </c>
      <c r="I23" s="155">
        <v>16017</v>
      </c>
      <c r="J23" s="155">
        <v>35157</v>
      </c>
      <c r="K23" s="156">
        <f>C23+E23+G23+I23</f>
        <v>41233</v>
      </c>
      <c r="L23" s="156">
        <f t="shared" si="4"/>
        <v>125796</v>
      </c>
    </row>
    <row r="24" spans="1:19" ht="16.5" customHeight="1" x14ac:dyDescent="0.2">
      <c r="A24" s="144">
        <v>451</v>
      </c>
      <c r="B24" s="92" t="s">
        <v>163</v>
      </c>
      <c r="C24" s="156"/>
      <c r="D24" s="156"/>
      <c r="E24" s="156">
        <v>2081</v>
      </c>
      <c r="F24" s="156"/>
      <c r="G24" s="156"/>
      <c r="H24" s="156"/>
      <c r="I24" s="155">
        <v>4686</v>
      </c>
      <c r="J24" s="156">
        <v>53</v>
      </c>
      <c r="K24" s="156">
        <f>C24+E24+G24+I24</f>
        <v>6767</v>
      </c>
      <c r="L24" s="156">
        <f t="shared" si="4"/>
        <v>53</v>
      </c>
    </row>
    <row r="25" spans="1:19" s="163" customFormat="1" ht="16.5" customHeight="1" x14ac:dyDescent="0.2">
      <c r="A25" s="144">
        <v>461</v>
      </c>
      <c r="B25" s="92" t="s">
        <v>161</v>
      </c>
      <c r="C25" s="156"/>
      <c r="D25" s="156"/>
      <c r="E25" s="156"/>
      <c r="F25" s="156">
        <v>25</v>
      </c>
      <c r="G25" s="156"/>
      <c r="H25" s="156"/>
      <c r="I25" s="155">
        <v>88</v>
      </c>
      <c r="J25" s="156">
        <v>358</v>
      </c>
      <c r="K25" s="156">
        <f>C25+E25+G25+I25</f>
        <v>88</v>
      </c>
      <c r="L25" s="156">
        <f t="shared" si="4"/>
        <v>383</v>
      </c>
    </row>
    <row r="26" spans="1:19" s="163" customFormat="1" ht="16.5" customHeight="1" x14ac:dyDescent="0.2">
      <c r="A26" s="144">
        <v>471</v>
      </c>
      <c r="B26" s="92" t="s">
        <v>160</v>
      </c>
      <c r="C26" s="156"/>
      <c r="D26" s="156"/>
      <c r="E26" s="156"/>
      <c r="F26" s="156"/>
      <c r="G26" s="156"/>
      <c r="H26" s="156"/>
      <c r="I26" s="156"/>
      <c r="J26" s="156"/>
      <c r="K26" s="156"/>
      <c r="L26" s="156">
        <f t="shared" si="4"/>
        <v>0</v>
      </c>
    </row>
    <row r="27" spans="1:19" ht="16.5" customHeight="1" x14ac:dyDescent="0.2">
      <c r="A27" s="166"/>
      <c r="B27" s="92"/>
      <c r="C27" s="155"/>
      <c r="D27" s="156"/>
      <c r="E27" s="155"/>
      <c r="F27" s="155"/>
      <c r="G27" s="155"/>
      <c r="H27" s="155"/>
      <c r="I27" s="155"/>
      <c r="J27" s="155"/>
      <c r="K27" s="155"/>
      <c r="L27" s="155"/>
    </row>
    <row r="28" spans="1:19" ht="16.5" customHeight="1" x14ac:dyDescent="0.2">
      <c r="A28" s="142" t="s">
        <v>57</v>
      </c>
      <c r="B28" s="92"/>
      <c r="C28" s="156">
        <f>SUM(C29:C33)</f>
        <v>664</v>
      </c>
      <c r="D28" s="156"/>
      <c r="E28" s="156">
        <f t="shared" ref="E28:L28" si="5">SUM(E29:E33)</f>
        <v>4747</v>
      </c>
      <c r="F28" s="156">
        <f t="shared" si="5"/>
        <v>6704</v>
      </c>
      <c r="G28" s="156">
        <f t="shared" si="5"/>
        <v>38</v>
      </c>
      <c r="H28" s="156">
        <f t="shared" si="5"/>
        <v>13694</v>
      </c>
      <c r="I28" s="156">
        <f t="shared" si="5"/>
        <v>10149</v>
      </c>
      <c r="J28" s="156">
        <f t="shared" si="5"/>
        <v>4547</v>
      </c>
      <c r="K28" s="156">
        <f t="shared" si="5"/>
        <v>15598</v>
      </c>
      <c r="L28" s="156">
        <f t="shared" si="5"/>
        <v>24945</v>
      </c>
    </row>
    <row r="29" spans="1:19" ht="16.5" customHeight="1" x14ac:dyDescent="0.2">
      <c r="A29" s="144">
        <v>481</v>
      </c>
      <c r="B29" s="92" t="s">
        <v>302</v>
      </c>
      <c r="C29" s="156"/>
      <c r="D29" s="156"/>
      <c r="E29" s="155">
        <v>4259</v>
      </c>
      <c r="F29" s="155">
        <v>5786</v>
      </c>
      <c r="G29" s="155">
        <v>38</v>
      </c>
      <c r="H29" s="155">
        <v>13694</v>
      </c>
      <c r="I29" s="155">
        <v>9241</v>
      </c>
      <c r="J29" s="155">
        <v>4232</v>
      </c>
      <c r="K29" s="156">
        <f>C29+E29+G29+I29</f>
        <v>13538</v>
      </c>
      <c r="L29" s="156">
        <f>D29+F29+H29+J29</f>
        <v>23712</v>
      </c>
    </row>
    <row r="30" spans="1:19" ht="16.5" customHeight="1" x14ac:dyDescent="0.2">
      <c r="A30" s="144">
        <v>491</v>
      </c>
      <c r="B30" s="92" t="s">
        <v>156</v>
      </c>
      <c r="C30" s="156"/>
      <c r="D30" s="156"/>
      <c r="E30" s="156"/>
      <c r="F30" s="156"/>
      <c r="G30" s="156"/>
      <c r="H30" s="156"/>
      <c r="I30" s="156"/>
      <c r="J30" s="156"/>
      <c r="K30" s="156">
        <f>C30+E30+G30+I30</f>
        <v>0</v>
      </c>
      <c r="L30" s="156">
        <f>D30+F30+H30+J30</f>
        <v>0</v>
      </c>
    </row>
    <row r="31" spans="1:19" ht="16.5" customHeight="1" x14ac:dyDescent="0.2">
      <c r="A31" s="144">
        <v>501</v>
      </c>
      <c r="B31" s="92" t="s">
        <v>155</v>
      </c>
      <c r="C31" s="156"/>
      <c r="D31" s="156"/>
      <c r="E31" s="156"/>
      <c r="F31" s="156"/>
      <c r="G31" s="156"/>
      <c r="H31" s="156"/>
      <c r="I31" s="156"/>
      <c r="J31" s="156"/>
      <c r="K31" s="156"/>
      <c r="L31" s="156">
        <f>D31+F31+H31+J31</f>
        <v>0</v>
      </c>
    </row>
    <row r="32" spans="1:19" ht="16.5" customHeight="1" x14ac:dyDescent="0.2">
      <c r="A32" s="142">
        <v>521</v>
      </c>
      <c r="B32" s="92" t="s">
        <v>180</v>
      </c>
      <c r="C32" s="155"/>
      <c r="D32" s="156"/>
      <c r="E32" s="155"/>
      <c r="F32" s="155"/>
      <c r="G32" s="155"/>
      <c r="H32" s="155"/>
      <c r="I32" s="155"/>
      <c r="J32" s="155"/>
      <c r="K32" s="156"/>
      <c r="L32" s="156">
        <f>D32+F32+H32+J32</f>
        <v>0</v>
      </c>
    </row>
    <row r="33" spans="1:12" ht="16.5" customHeight="1" x14ac:dyDescent="0.2">
      <c r="A33" s="144">
        <v>531</v>
      </c>
      <c r="B33" s="92" t="s">
        <v>40</v>
      </c>
      <c r="C33" s="155">
        <v>664</v>
      </c>
      <c r="D33" s="156"/>
      <c r="E33" s="155">
        <v>488</v>
      </c>
      <c r="F33" s="155">
        <v>918</v>
      </c>
      <c r="G33" s="155"/>
      <c r="H33" s="155"/>
      <c r="I33" s="155">
        <v>908</v>
      </c>
      <c r="J33" s="155">
        <v>315</v>
      </c>
      <c r="K33" s="156">
        <f>C33+E33+G33+I33</f>
        <v>2060</v>
      </c>
      <c r="L33" s="156">
        <f>D33+F33+H33+J33</f>
        <v>1233</v>
      </c>
    </row>
    <row r="34" spans="1:12" ht="16.5" customHeight="1" x14ac:dyDescent="0.2">
      <c r="A34" s="144"/>
      <c r="B34" s="92"/>
      <c r="C34" s="155"/>
      <c r="D34" s="156"/>
      <c r="E34" s="155"/>
      <c r="F34" s="155"/>
      <c r="G34" s="155"/>
      <c r="H34" s="155"/>
      <c r="I34" s="155"/>
      <c r="J34" s="155"/>
      <c r="K34" s="156"/>
      <c r="L34" s="156"/>
    </row>
    <row r="35" spans="1:12" ht="16.5" customHeight="1" x14ac:dyDescent="0.2">
      <c r="A35" s="142" t="s">
        <v>301</v>
      </c>
      <c r="B35" s="92"/>
      <c r="C35" s="156"/>
      <c r="D35" s="156"/>
      <c r="E35" s="156"/>
      <c r="F35" s="156"/>
      <c r="G35" s="156"/>
      <c r="H35" s="156"/>
      <c r="I35" s="156"/>
      <c r="J35" s="156"/>
      <c r="K35" s="156"/>
      <c r="L35" s="156"/>
    </row>
    <row r="36" spans="1:12" ht="16.5" customHeight="1" x14ac:dyDescent="0.2">
      <c r="A36" s="142">
        <v>541</v>
      </c>
      <c r="B36" s="92" t="s">
        <v>149</v>
      </c>
      <c r="C36" s="156"/>
      <c r="D36" s="156"/>
      <c r="E36" s="156"/>
      <c r="F36" s="156"/>
      <c r="G36" s="156"/>
      <c r="H36" s="156"/>
      <c r="I36" s="156"/>
      <c r="J36" s="156"/>
      <c r="K36" s="156"/>
      <c r="L36" s="156" t="s">
        <v>217</v>
      </c>
    </row>
    <row r="37" spans="1:12" ht="15" customHeight="1" x14ac:dyDescent="0.2">
      <c r="A37" s="148"/>
      <c r="L37" s="63" t="s">
        <v>1</v>
      </c>
    </row>
    <row r="38" spans="1:12" ht="15" customHeight="1" x14ac:dyDescent="0.2">
      <c r="A38" s="147"/>
    </row>
    <row r="39" spans="1:12" ht="15" customHeight="1" x14ac:dyDescent="0.2">
      <c r="A39" s="148"/>
    </row>
    <row r="40" spans="1:12" ht="15" customHeight="1" x14ac:dyDescent="0.2">
      <c r="A40" s="148"/>
    </row>
    <row r="41" spans="1:12" ht="15" customHeight="1" x14ac:dyDescent="0.2">
      <c r="A41" s="148"/>
    </row>
    <row r="42" spans="1:12" ht="15" customHeight="1" x14ac:dyDescent="0.2">
      <c r="A42" s="148"/>
    </row>
    <row r="43" spans="1:12" ht="18.75" customHeight="1" x14ac:dyDescent="0.2">
      <c r="A43" s="148"/>
    </row>
    <row r="44" spans="1:12" ht="18.75" customHeight="1" x14ac:dyDescent="0.2"/>
    <row r="45" spans="1:12" ht="18.75" customHeight="1" x14ac:dyDescent="0.2"/>
    <row r="46" spans="1:12" ht="18.75" customHeight="1" x14ac:dyDescent="0.2"/>
    <row r="47" spans="1:12" ht="18.75" customHeight="1" x14ac:dyDescent="0.2"/>
    <row r="48" spans="1:12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</sheetData>
  <customSheetViews>
    <customSheetView guid="{34C11C76-AB78-4D38-A477-2E85541D239A}" showPageBreaks="1" showGridLines="0" fitToPage="1" printArea="1" view="pageBreakPreview">
      <pageMargins left="0.7" right="0.7" top="0.75" bottom="0.75" header="0.3" footer="0.3"/>
      <pageSetup paperSize="9" scale="86" orientation="landscape" r:id="rId1"/>
      <headerFooter alignWithMargins="0"/>
    </customSheetView>
    <customSheetView guid="{EBE79DCC-26D1-440F-8816-6C34EF1A5078}" showPageBreaks="1" showGridLines="0" fitToPage="1" printArea="1" view="pageBreakPreview">
      <selection activeCell="J34" sqref="J34"/>
      <pageMargins left="0.7" right="0.7" top="0.75" bottom="0.75" header="0.3" footer="0.3"/>
      <pageSetup paperSize="9" scale="85" orientation="landscape" r:id="rId2"/>
      <headerFooter alignWithMargins="0"/>
    </customSheetView>
    <customSheetView guid="{F8114CFD-F36C-4A8E-B57B-EB3011F9B338}" scale="120" showPageBreaks="1" showGridLines="0" printArea="1">
      <pageMargins left="0.78740157480314965" right="0.78740157480314965" top="0.59055118110236227" bottom="0.59055118110236227" header="0.51181102362204722" footer="0.51181102362204722"/>
      <pageSetup paperSize="9" scale="86" orientation="landscape" horizontalDpi="200" verticalDpi="200" r:id="rId3"/>
      <headerFooter alignWithMargins="0"/>
    </customSheetView>
    <customSheetView guid="{A7E3A53C-815C-4BE1-A78A-B9B6BE5B2CAE}" showPageBreaks="1" showGridLines="0" fitToPage="1" printArea="1" view="pageBreakPreview">
      <pageMargins left="0.7" right="0.7" top="0.75" bottom="0.75" header="0.3" footer="0.3"/>
      <pageSetup paperSize="9" scale="88" orientation="landscape" r:id="rId4"/>
      <headerFooter alignWithMargins="0"/>
    </customSheetView>
    <customSheetView guid="{84F87889-08BA-C948-9EA3-29B6614C75AF}" showGridLines="0" fitToPage="1" printArea="1" view="pageBreakPreview">
      <selection activeCell="J34" sqref="J34"/>
      <pageMargins left="0.7" right="0.7" top="0.75" bottom="0.75" header="0.3" footer="0.3"/>
      <pageSetup paperSize="9" orientation="landscape" r:id="rId5"/>
      <headerFooter alignWithMargins="0"/>
    </customSheetView>
  </customSheetViews>
  <mergeCells count="7">
    <mergeCell ref="K2:L2"/>
    <mergeCell ref="A3:B3"/>
    <mergeCell ref="A2:B2"/>
    <mergeCell ref="C2:D2"/>
    <mergeCell ref="E2:F2"/>
    <mergeCell ref="G2:H2"/>
    <mergeCell ref="I2:J2"/>
  </mergeCells>
  <phoneticPr fontId="1"/>
  <pageMargins left="0.7" right="0.7" top="0.75" bottom="0.75" header="0.3" footer="0.3"/>
  <pageSetup paperSize="9" scale="86" orientation="landscape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67 入港船舶</vt:lpstr>
      <vt:lpstr>68 取扱貨物量</vt:lpstr>
      <vt:lpstr>69 入港船舶トン数別</vt:lpstr>
      <vt:lpstr>70 出入貨物状況① </vt:lpstr>
      <vt:lpstr>70-2 出入貨物状況②</vt:lpstr>
      <vt:lpstr>71 国籍別隻数</vt:lpstr>
      <vt:lpstr>72利用状況</vt:lpstr>
      <vt:lpstr>73 貨物取扱状況①</vt:lpstr>
      <vt:lpstr>73-2貨物取扱状況②</vt:lpstr>
      <vt:lpstr>74 貨物取扱本数</vt:lpstr>
      <vt:lpstr>75 取扱推移</vt:lpstr>
      <vt:lpstr>'67 入港船舶'!Print_Area</vt:lpstr>
      <vt:lpstr>'68 取扱貨物量'!Print_Area</vt:lpstr>
      <vt:lpstr>'69 入港船舶トン数別'!Print_Area</vt:lpstr>
      <vt:lpstr>'70 出入貨物状況① '!Print_Area</vt:lpstr>
      <vt:lpstr>'70-2 出入貨物状況②'!Print_Area</vt:lpstr>
      <vt:lpstr>'71 国籍別隻数'!Print_Area</vt:lpstr>
      <vt:lpstr>'72利用状況'!Print_Area</vt:lpstr>
      <vt:lpstr>'73 貨物取扱状況①'!Print_Area</vt:lpstr>
      <vt:lpstr>'73-2貨物取扱状況②'!Print_Area</vt:lpstr>
      <vt:lpstr>'74 貨物取扱本数'!Print_Area</vt:lpstr>
      <vt:lpstr>'75 取扱推移'!Print_Area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 博貴</dc:creator>
  <cp:lastModifiedBy>竹内 智哉</cp:lastModifiedBy>
  <cp:lastPrinted>2026-03-26T02:17:51Z</cp:lastPrinted>
  <dcterms:created xsi:type="dcterms:W3CDTF">2024-03-15T15:37:05Z</dcterms:created>
  <dcterms:modified xsi:type="dcterms:W3CDTF">2026-03-27T05:39:08Z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2026-02-17T02:46:30Z</vt:filetime>
  </property>
</Properties>
</file>